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9" firstSheet="0" activeTab="2"/>
  </bookViews>
  <sheets>
    <sheet name="FPA" sheetId="1" state="visible" r:id="rId2"/>
    <sheet name="PIT" sheetId="2" state="visible" r:id="rId3"/>
    <sheet name="RIT" sheetId="3" state="visible" r:id="rId4"/>
  </sheets>
  <definedNames>
    <definedName function="false" hidden="false" localSheetId="0" name="_xlnm.Print_Area" vbProcedure="false">FPA!$B$1:$AG$81</definedName>
    <definedName function="false" hidden="false" localSheetId="1" name="_xlnm.Print_Area" vbProcedure="false">PIT!$B$1:$AG$57;PIT!$B$59:$AG$109</definedName>
    <definedName function="false" hidden="false" localSheetId="2" name="_xlnm.Print_Area" vbProcedure="false">RIT!$B$1:$AG$49;RIT!$B$51:$AG$102</definedName>
    <definedName function="false" hidden="false" localSheetId="0" name="imprimir" vbProcedure="false">FPA!$C$4:$AF$84</definedName>
    <definedName function="false" hidden="false" localSheetId="0" name="_xlnm.Print_Area" vbProcedure="false">FPA!$B$1:$AG$81</definedName>
    <definedName function="false" hidden="false" localSheetId="1" name="imprimir" vbProcedure="false">PIT!$C$4:$AF$90</definedName>
    <definedName function="false" hidden="false" localSheetId="1" name="_xlnm.Print_Area" vbProcedure="false">PIT!$B$1:$AG$57,PIT!$B$59:$AG$109</definedName>
    <definedName function="false" hidden="false" localSheetId="2" name="imprimir" vbProcedure="false">RIT!$C$4:$AF$85</definedName>
    <definedName function="false" hidden="false" localSheetId="2" name="_xlnm.Print_Area" vbProcedure="false">RIT!$B$1:$AG$49,RIT!$B$51:$AG$102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<sst xmlns="http://schemas.openxmlformats.org/spreadsheetml/2006/main" count="262" uniqueCount="146">
  <si>
    <t xml:space="preserve">ANEXO I</t>
  </si>
  <si>
    <t xml:space="preserve">Quadro auxiliar (não sai na área de impressão)</t>
  </si>
  <si>
    <t xml:space="preserve">X</t>
  </si>
  <si>
    <t xml:space="preserve">Instituto Federal de Educação, Ciência e Tecnologia de São Paulo - IFSP</t>
  </si>
  <si>
    <t xml:space="preserve">Formulário de Preferência de Atividades - FPA (Anexo I - Resolução nº 109 de 4 de novembro de 2015)</t>
  </si>
  <si>
    <t xml:space="preserve">Regime</t>
  </si>
  <si>
    <t xml:space="preserve">Campus:</t>
  </si>
  <si>
    <t xml:space="preserve">Birigui</t>
  </si>
  <si>
    <t xml:space="preserve">Ano/Semestre:</t>
  </si>
  <si>
    <t xml:space="preserve">Identificação do Docente </t>
  </si>
  <si>
    <t xml:space="preserve">Docente: </t>
  </si>
  <si>
    <t xml:space="preserve">Conhecido como: </t>
  </si>
  <si>
    <t xml:space="preserve">Bica</t>
  </si>
  <si>
    <t xml:space="preserve">Área:</t>
  </si>
  <si>
    <t xml:space="preserve">Indústria</t>
  </si>
  <si>
    <t xml:space="preserve">e-mail:</t>
  </si>
  <si>
    <t xml:space="preserve">Prontuário:</t>
  </si>
  <si>
    <t xml:space="preserve">Telefone:</t>
  </si>
  <si>
    <t xml:space="preserve"> Celular:</t>
  </si>
  <si>
    <t xml:space="preserve">Regime de trabalho:</t>
  </si>
  <si>
    <t xml:space="preserve"> 20 horas</t>
  </si>
  <si>
    <t xml:space="preserve"> 40 horas</t>
  </si>
  <si>
    <t xml:space="preserve"> RDE </t>
  </si>
  <si>
    <t xml:space="preserve"> Substituto</t>
  </si>
  <si>
    <t xml:space="preserve"> Temporário</t>
  </si>
  <si>
    <t xml:space="preserve">Duração da aula</t>
  </si>
  <si>
    <t xml:space="preserve">Disponibilidade de horário para atribuição de componentes curriculares</t>
  </si>
  <si>
    <t xml:space="preserve">Turno </t>
  </si>
  <si>
    <t xml:space="preserve">Aula </t>
  </si>
  <si>
    <t xml:space="preserve">Segunda</t>
  </si>
  <si>
    <t xml:space="preserve">Terça</t>
  </si>
  <si>
    <t xml:space="preserve">Quarta</t>
  </si>
  <si>
    <t xml:space="preserve">Quinta</t>
  </si>
  <si>
    <t xml:space="preserve">Sexta</t>
  </si>
  <si>
    <t xml:space="preserve">Sábado</t>
  </si>
  <si>
    <t xml:space="preserve">Dedicação à aulas</t>
  </si>
  <si>
    <t xml:space="preserve">Matutino</t>
  </si>
  <si>
    <t xml:space="preserve">Aulas prioritárias</t>
  </si>
  <si>
    <t xml:space="preserve">Disponibilidade</t>
  </si>
  <si>
    <t xml:space="preserve">Caso o docente deseje substituir a numeração das aulas nos turnos pelos horários das mesmas no câmpus, e se os cursos onde o docente tem aulas obedecem à mesma distribuição de horário, complete as informações abaixo:</t>
  </si>
  <si>
    <t xml:space="preserve">Prioritária</t>
  </si>
  <si>
    <t xml:space="preserve">Secundária</t>
  </si>
  <si>
    <t xml:space="preserve">Período do curso</t>
  </si>
  <si>
    <t xml:space="preserve">Oferta das aulas</t>
  </si>
  <si>
    <t xml:space="preserve">Vespertino</t>
  </si>
  <si>
    <t xml:space="preserve">M</t>
  </si>
  <si>
    <t xml:space="preserve">1º S</t>
  </si>
  <si>
    <r>
      <rPr>
        <sz val="10"/>
        <rFont val="Arial"/>
        <family val="2"/>
        <charset val="1"/>
      </rPr>
      <t xml:space="preserve">Duração do intervalo no período </t>
    </r>
    <r>
      <rPr>
        <b val="true"/>
        <sz val="10"/>
        <rFont val="Arial"/>
        <family val="2"/>
        <charset val="1"/>
      </rPr>
      <t xml:space="preserve">matutino</t>
    </r>
    <r>
      <rPr>
        <sz val="10"/>
        <rFont val="Arial"/>
        <family val="2"/>
        <charset val="1"/>
      </rPr>
      <t xml:space="preserve">?</t>
    </r>
  </si>
  <si>
    <t xml:space="preserve">V</t>
  </si>
  <si>
    <t xml:space="preserve">2º S</t>
  </si>
  <si>
    <t xml:space="preserve">N</t>
  </si>
  <si>
    <t xml:space="preserve">1º e 2º S</t>
  </si>
  <si>
    <t xml:space="preserve">Que horas representa o número 1 no período matutino?</t>
  </si>
  <si>
    <t xml:space="preserve">Anual</t>
  </si>
  <si>
    <t xml:space="preserve">Duração do intervalo</t>
  </si>
  <si>
    <t xml:space="preserve">Que horas começa o intervalo neste período?</t>
  </si>
  <si>
    <t xml:space="preserve">Aula</t>
  </si>
  <si>
    <t xml:space="preserve">Noturno </t>
  </si>
  <si>
    <r>
      <rPr>
        <sz val="10"/>
        <rFont val="Arial"/>
        <family val="2"/>
        <charset val="1"/>
      </rPr>
      <t xml:space="preserve">Duração do intervalo no período </t>
    </r>
    <r>
      <rPr>
        <b val="true"/>
        <sz val="10"/>
        <rFont val="Arial"/>
        <family val="2"/>
        <charset val="1"/>
      </rPr>
      <t xml:space="preserve">vespertino</t>
    </r>
    <r>
      <rPr>
        <sz val="10"/>
        <rFont val="Arial"/>
        <family val="2"/>
        <charset val="1"/>
      </rPr>
      <t xml:space="preserve">?</t>
    </r>
  </si>
  <si>
    <t xml:space="preserve">Que horas representa o número 1 no período vespertino?</t>
  </si>
  <si>
    <t xml:space="preserve">Deseja substituir a numeração pelo horário?</t>
  </si>
  <si>
    <t xml:space="preserve">Sim, desejo dedicar-me prioritariamente a atividade de ensino.</t>
  </si>
  <si>
    <t xml:space="preserve">Verificação</t>
  </si>
  <si>
    <t xml:space="preserve">Hora inicial</t>
  </si>
  <si>
    <t xml:space="preserve">Componentes curriculares de interesse do docente</t>
  </si>
  <si>
    <r>
      <rPr>
        <sz val="10"/>
        <rFont val="Arial"/>
        <family val="2"/>
        <charset val="1"/>
      </rPr>
      <t xml:space="preserve">Duração do intervalo no período </t>
    </r>
    <r>
      <rPr>
        <b val="true"/>
        <sz val="10"/>
        <rFont val="Arial"/>
        <family val="2"/>
        <charset val="1"/>
      </rPr>
      <t xml:space="preserve">noturno</t>
    </r>
    <r>
      <rPr>
        <sz val="10"/>
        <rFont val="Arial"/>
        <family val="2"/>
        <charset val="1"/>
      </rPr>
      <t xml:space="preserve">?</t>
    </r>
  </si>
  <si>
    <t xml:space="preserve">Minutos</t>
  </si>
  <si>
    <t xml:space="preserve">Sigla</t>
  </si>
  <si>
    <t xml:space="preserve">Nome</t>
  </si>
  <si>
    <t xml:space="preserve">Curso</t>
  </si>
  <si>
    <t xml:space="preserve">Turno</t>
  </si>
  <si>
    <t xml:space="preserve">Aulas</t>
  </si>
  <si>
    <t xml:space="preserve">Prioridade</t>
  </si>
  <si>
    <t xml:space="preserve">Que horas representa o número 1 no período noturno?</t>
  </si>
  <si>
    <t xml:space="preserve">O docente poderá elencar um número de componentes curriculares maior para facilitar o processo de atribuição de aulas e poderá sugerir as disciplinas que considera prioritárias, segundo suas preferências, e outras de preferência secundária que poderão ser atribuídas caso o docente não consiga 1 (uma) ou mais disciplinas elencadas como prioritárias.
A quantidade de aulas das disciplinas prioritárias indica a quantidade de aulas que o docente gostaria de ministrar, se possível.
Caso um componente seja elencado como prioritário por dois ou mais docentes, independentemente da ordem em que foram colocados na planilha, estes devem ser atribuídos segundo os critérios de desempate. 
O mesmo critério será utilizado para disciplinas selecionadas como secundárias por dois ou mais docentes.</t>
  </si>
  <si>
    <t xml:space="preserve">Quantidade de aulas consideradas prioritárias</t>
  </si>
  <si>
    <t xml:space="preserve">Atividades de Apoio ao Ensino</t>
  </si>
  <si>
    <t xml:space="preserve">Duração (h)</t>
  </si>
  <si>
    <t xml:space="preserve">Atendimento</t>
  </si>
  <si>
    <t xml:space="preserve">Reunião</t>
  </si>
  <si>
    <t xml:space="preserve">Como exemplos de atividades que podem ser realizadas e descritas nos campos da tabela de Apoio ao Ensino, tem-se:</t>
  </si>
  <si>
    <t xml:space="preserve">- Atendimento ao aluno - Mínimo 1h;</t>
  </si>
  <si>
    <t xml:space="preserve">- Reuniões (De área, de cursos, Pedagógicas, NDE, etc) - Mínimo 2h;</t>
  </si>
  <si>
    <t xml:space="preserve">- Recuperação paralela;</t>
  </si>
  <si>
    <t xml:space="preserve">Atividades de Apoio ao Ensino (Total em horas)</t>
  </si>
  <si>
    <t xml:space="preserve">- Supervisão ou orientação de estágio ou de trabalhos acadêmicos;</t>
  </si>
  <si>
    <t xml:space="preserve">- Outras atividades com descrição semanal.</t>
  </si>
  <si>
    <t xml:space="preserve">Complementação de Atividades</t>
  </si>
  <si>
    <t xml:space="preserve">Como exemplos de atividades que podem ser realizadas e descritas nos campos da tabela de Complementação de atividades, tem-se:</t>
  </si>
  <si>
    <t xml:space="preserve">Direção Adjunta educacional</t>
  </si>
  <si>
    <t xml:space="preserve">Autocapacitação</t>
  </si>
  <si>
    <t xml:space="preserve">- Projetos de pesquisa;</t>
  </si>
  <si>
    <t xml:space="preserve">- Projetos de extensão;</t>
  </si>
  <si>
    <t xml:space="preserve">- Coordenações, gerências ou direções;</t>
  </si>
  <si>
    <t xml:space="preserve">- Participação em comissões, comitês, colegiados, etc;</t>
  </si>
  <si>
    <t xml:space="preserve">- Cursos de capacitação;</t>
  </si>
  <si>
    <t xml:space="preserve">Complementação de Atividades (Total em horas)</t>
  </si>
  <si>
    <t xml:space="preserve">- Outras atividades com descrição semanal;</t>
  </si>
  <si>
    <t xml:space="preserve">Docente (Assinatura)</t>
  </si>
  <si>
    <t xml:space="preserve">Data</t>
  </si>
  <si>
    <t xml:space="preserve">Responsável pelo recebimento</t>
  </si>
  <si>
    <r>
      <rPr>
        <sz val="11"/>
        <rFont val="Arial"/>
        <family val="2"/>
        <charset val="1"/>
      </rPr>
      <t xml:space="preserve">Algumas fórmulas e recursos são compatíveis apenas com versões do Excel 2007 ou superior.
Se detectar algum problema com os cálculos da planilha, por favor entre em contato com o e-mail: </t>
    </r>
    <r>
      <rPr>
        <b val="true"/>
        <sz val="11"/>
        <rFont val="Arial"/>
        <family val="2"/>
        <charset val="1"/>
      </rPr>
      <t xml:space="preserve">cead@ifsp.edu.br</t>
    </r>
  </si>
  <si>
    <t xml:space="preserve">ANEXO II</t>
  </si>
  <si>
    <t xml:space="preserve">Plano Individual de Trabalho Docente - PIT (Anexo II - Resolução nº 109 de 4 de novembro de 2015)</t>
  </si>
  <si>
    <t xml:space="preserve">Os dados sobre o campus, o semestre e a identificação do docente devem ser inseridos na planilha FPA e só podem ser alterados lá.</t>
  </si>
  <si>
    <t xml:space="preserve">Conhecido como:</t>
  </si>
  <si>
    <t xml:space="preserve">Duração da aula no campus em minutos (planilha FPA):</t>
  </si>
  <si>
    <t xml:space="preserve">Horário Consolidado
(preencher com a sigla da componente curricular)</t>
  </si>
  <si>
    <t xml:space="preserve">segunda</t>
  </si>
  <si>
    <t xml:space="preserve">terça</t>
  </si>
  <si>
    <t xml:space="preserve">quarta</t>
  </si>
  <si>
    <t xml:space="preserve">quinta</t>
  </si>
  <si>
    <t xml:space="preserve">sexta</t>
  </si>
  <si>
    <t xml:space="preserve">sábado</t>
  </si>
  <si>
    <t xml:space="preserve">Sim, desejo dedicar-me prioritariamente a atividade de ensino (Opção assinalada na planilha FPA).</t>
  </si>
  <si>
    <t xml:space="preserve">Atividades de Ensino</t>
  </si>
  <si>
    <t xml:space="preserve">Regência de Aulas</t>
  </si>
  <si>
    <t xml:space="preserve">Regência de Aulas (em horas)</t>
  </si>
  <si>
    <t xml:space="preserve">Tempo de Organização do Ensino (em horas)</t>
  </si>
  <si>
    <t xml:space="preserve">Tempo total dedicado à Aulas e Organização de Ensino (em horas)</t>
  </si>
  <si>
    <t xml:space="preserve">Como exemplos de atividades que podem ser realizadas e descritas nos campos de Apoio ao Ensino, tem-se:</t>
  </si>
  <si>
    <t xml:space="preserve">- Atendimento ao aluno - Mímínimo 1h;</t>
  </si>
  <si>
    <t xml:space="preserve">Como exemplos de atividades que podem ser realizadas e descritas nos campos de Complementação de atividades, tem-se:</t>
  </si>
  <si>
    <t xml:space="preserve">Total de horas semanais (obrigatoriamente 20h ou 40h, dependendo do regime de trabalho)</t>
  </si>
  <si>
    <t xml:space="preserve">Presidente da CAAD</t>
  </si>
  <si>
    <t xml:space="preserve">Parecer da Comissão para Avaliação de Atividade Docente </t>
  </si>
  <si>
    <t xml:space="preserve">Resultado:</t>
  </si>
  <si>
    <t xml:space="preserve">Homologado</t>
  </si>
  <si>
    <t xml:space="preserve">Devolução para ajustes</t>
  </si>
  <si>
    <t xml:space="preserve">Indeferido</t>
  </si>
  <si>
    <t xml:space="preserve">Presidente da CAAD </t>
  </si>
  <si>
    <t xml:space="preserve">ANEXO III</t>
  </si>
  <si>
    <t xml:space="preserve">Relatório Individual de Trabalho Docente - RIT (Anexo III - Resolução nº 109 de 4 de novembro de 2015)</t>
  </si>
  <si>
    <t xml:space="preserve">Ano de referência:</t>
  </si>
  <si>
    <t xml:space="preserve">Identificação do docente </t>
  </si>
  <si>
    <t xml:space="preserve">Atividades de Ensino </t>
  </si>
  <si>
    <t xml:space="preserve">Componentes Curriculares ministrados no período considerado neste relatório</t>
  </si>
  <si>
    <t xml:space="preserve">Oferta</t>
  </si>
  <si>
    <t xml:space="preserve">Coloque o mouse sobre a célula com a palavra oferta para visualizar o comentário.</t>
  </si>
  <si>
    <t xml:space="preserve">A conversão de aulas para horas, obedece a tabela de equivalência apresentada na Resolução 109. 
A duração da aula neste cálculo adota o valor apontado na planilha FPA. </t>
  </si>
  <si>
    <t xml:space="preserve">Este cálculo não leva em consideração a quantidade de horas destinadas à preparação didática.</t>
  </si>
  <si>
    <t xml:space="preserve">Tempo total dedicado às aulas (Total em horas)</t>
  </si>
  <si>
    <t xml:space="preserve">Atividades de Apoio ao Ensino no período considerado neste relatório</t>
  </si>
  <si>
    <t xml:space="preserve">Referência</t>
  </si>
  <si>
    <t xml:space="preserve">Complementação de Atividades no período considerado neste relatório</t>
  </si>
  <si>
    <t xml:space="preserve">Alterações em relação ao(s) PIT(s) (Justificativas)</t>
  </si>
</sst>
</file>

<file path=xl/styles.xml><?xml version="1.0" encoding="utf-8"?>
<styleSheet xmlns="http://schemas.openxmlformats.org/spreadsheetml/2006/main">
  <numFmts count="9">
    <numFmt numFmtId="164" formatCode="General"/>
    <numFmt numFmtId="165" formatCode="@"/>
    <numFmt numFmtId="166" formatCode="[&lt;=9999999]#####\-#;#####\-#"/>
    <numFmt numFmtId="167" formatCode="[&lt;=9999999]###\-####;\(##&quot;) &quot;####\-####"/>
    <numFmt numFmtId="168" formatCode="_-* #,##0.00_-;\-* #,##0.00_-;_-* \-??_-;_-@_-"/>
    <numFmt numFmtId="169" formatCode="[&lt;=9999999]###\-####;\(###&quot;) &quot;#####\-####"/>
    <numFmt numFmtId="170" formatCode="HH:MM"/>
    <numFmt numFmtId="171" formatCode="H:MM;@"/>
    <numFmt numFmtId="172" formatCode="D/M/YYYY"/>
  </numFmts>
  <fonts count="21">
    <font>
      <sz val="10"/>
      <name val="Arial"/>
      <family val="2"/>
      <charset val="1"/>
    </font>
    <font>
      <sz val="10"/>
      <name val="Arial"/>
      <family val="0"/>
    </font>
    <font>
      <sz val="10"/>
      <name val="Arial"/>
      <family val="0"/>
    </font>
    <font>
      <sz val="10"/>
      <name val="Arial"/>
      <family val="0"/>
    </font>
    <font>
      <b val="true"/>
      <sz val="11"/>
      <name val="Arial"/>
      <family val="2"/>
      <charset val="1"/>
    </font>
    <font>
      <b val="true"/>
      <sz val="10"/>
      <name val="Arial"/>
      <family val="2"/>
      <charset val="1"/>
    </font>
    <font>
      <b val="true"/>
      <sz val="10"/>
      <color rgb="FF000000"/>
      <name val="Arial"/>
      <family val="2"/>
      <charset val="1"/>
    </font>
    <font>
      <sz val="10"/>
      <color rgb="FF000000"/>
      <name val="Arial"/>
      <family val="2"/>
      <charset val="1"/>
    </font>
    <font>
      <b val="true"/>
      <i val="true"/>
      <sz val="10"/>
      <color rgb="FF000000"/>
      <name val="Arial"/>
      <family val="2"/>
      <charset val="1"/>
    </font>
    <font>
      <u val="single"/>
      <sz val="10"/>
      <color rgb="FF0000FF"/>
      <name val="Arial"/>
      <family val="2"/>
      <charset val="1"/>
    </font>
    <font>
      <b val="true"/>
      <sz val="10"/>
      <color rgb="FFFF0000"/>
      <name val="Arial"/>
      <family val="2"/>
      <charset val="1"/>
    </font>
    <font>
      <b val="true"/>
      <sz val="8"/>
      <color rgb="FF000000"/>
      <name val="Arial"/>
      <family val="2"/>
      <charset val="1"/>
    </font>
    <font>
      <sz val="8"/>
      <name val="Arial"/>
      <family val="2"/>
      <charset val="1"/>
    </font>
    <font>
      <b val="true"/>
      <sz val="10"/>
      <color rgb="FFFFFF00"/>
      <name val="Arial"/>
      <family val="2"/>
      <charset val="1"/>
    </font>
    <font>
      <sz val="1"/>
      <color rgb="FFFFFFFF"/>
      <name val="Arial"/>
      <family val="2"/>
      <charset val="1"/>
    </font>
    <font>
      <sz val="10"/>
      <color rgb="FFFFFF00"/>
      <name val="Arial"/>
      <family val="2"/>
      <charset val="1"/>
    </font>
    <font>
      <sz val="10"/>
      <color rgb="FFFF0000"/>
      <name val="Arial"/>
      <family val="2"/>
      <charset val="1"/>
    </font>
    <font>
      <sz val="11"/>
      <name val="Arial"/>
      <family val="2"/>
      <charset val="1"/>
    </font>
    <font>
      <sz val="9"/>
      <name val="Arial"/>
      <family val="2"/>
      <charset val="1"/>
    </font>
    <font>
      <b val="true"/>
      <sz val="10"/>
      <color rgb="FFFF6600"/>
      <name val="Arial"/>
      <family val="2"/>
      <charset val="1"/>
    </font>
    <font>
      <b val="true"/>
      <sz val="8"/>
      <name val="Arial"/>
      <family val="2"/>
      <charset val="1"/>
    </font>
  </fonts>
  <fills count="6">
    <fill>
      <patternFill patternType="none"/>
    </fill>
    <fill>
      <patternFill patternType="gray125"/>
    </fill>
    <fill>
      <patternFill patternType="solid">
        <fgColor rgb="FFFFFFCC"/>
        <bgColor rgb="FFFFFFFF"/>
      </patternFill>
    </fill>
    <fill>
      <patternFill patternType="solid">
        <fgColor rgb="FFFFFFFF"/>
        <bgColor rgb="FFFFFFCC"/>
      </patternFill>
    </fill>
    <fill>
      <patternFill patternType="solid">
        <fgColor rgb="FFD9D9D9"/>
        <bgColor rgb="FFC0C0C0"/>
      </patternFill>
    </fill>
    <fill>
      <patternFill patternType="solid">
        <fgColor rgb="FFC0C0C0"/>
        <bgColor rgb="FFD9D9D9"/>
      </patternFill>
    </fill>
  </fills>
  <borders count="53">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medium"/>
      <right style="medium"/>
      <top style="medium"/>
      <bottom style="thin"/>
      <diagonal/>
    </border>
    <border diagonalUp="false" diagonalDown="false">
      <left/>
      <right style="medium"/>
      <top/>
      <bottom/>
      <diagonal/>
    </border>
    <border diagonalUp="false" diagonalDown="false">
      <left style="medium"/>
      <right style="medium"/>
      <top style="thin"/>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medium"/>
      <bottom style="medium"/>
      <diagonal/>
    </border>
    <border diagonalUp="false" diagonalDown="false">
      <left style="medium"/>
      <right/>
      <top style="thin"/>
      <bottom style="thin"/>
      <diagonal/>
    </border>
    <border diagonalUp="false" diagonalDown="false">
      <left style="medium"/>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right style="medium"/>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diagonal/>
    </border>
    <border diagonalUp="false" diagonalDown="false">
      <left style="medium"/>
      <right/>
      <top/>
      <bottom style="thin">
        <color rgb="FFFFFFFF"/>
      </bottom>
      <diagonal/>
    </border>
    <border diagonalUp="false" diagonalDown="false">
      <left/>
      <right/>
      <top/>
      <bottom style="thin">
        <color rgb="FFFFFFFF"/>
      </bottom>
      <diagonal/>
    </border>
    <border diagonalUp="false" diagonalDown="false">
      <left/>
      <right style="medium"/>
      <top/>
      <bottom style="thin">
        <color rgb="FFFFFFFF"/>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top style="medium"/>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thin"/>
      <right style="medium"/>
      <top/>
      <bottom/>
      <diagonal/>
    </border>
    <border diagonalUp="false" diagonalDown="false">
      <left style="thin"/>
      <right style="thin"/>
      <top style="thin"/>
      <bottom/>
      <diagonal/>
    </border>
    <border diagonalUp="false" diagonalDown="false">
      <left style="medium"/>
      <right style="thin"/>
      <top style="thin"/>
      <bottom/>
      <diagonal/>
    </border>
    <border diagonalUp="false" diagonalDown="false">
      <left style="medium"/>
      <right style="medium"/>
      <top/>
      <bottom/>
      <diagonal/>
    </border>
    <border diagonalUp="false" diagonalDown="false">
      <left/>
      <right/>
      <top style="medium"/>
      <bottom style="thin">
        <color rgb="FFFFFFFF"/>
      </bottom>
      <diagonal/>
    </border>
    <border diagonalUp="false" diagonalDown="false">
      <left style="thin"/>
      <right style="thin"/>
      <top style="medium"/>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center"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center" textRotation="0" wrapText="false" indent="0" shrinkToFit="false"/>
    </xf>
  </cellStyleXfs>
  <cellXfs count="279">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true"/>
    </xf>
    <xf numFmtId="164" fontId="0" fillId="0" borderId="0" xfId="0" applyFont="true" applyBorder="false" applyAlignment="true" applyProtection="true">
      <alignment horizontal="center" vertical="center" textRotation="0" wrapText="false" indent="0" shrinkToFit="false"/>
      <protection locked="fals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general" vertical="center" textRotation="0" wrapText="tru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true"/>
    </xf>
    <xf numFmtId="164" fontId="5" fillId="0" borderId="8"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8" fillId="0" borderId="9" xfId="0" applyFont="true" applyBorder="true" applyAlignment="true" applyProtection="false">
      <alignment horizontal="left" vertical="center" textRotation="0" wrapText="false" indent="0" shrinkToFit="false"/>
      <protection locked="true" hidden="false"/>
    </xf>
    <xf numFmtId="164" fontId="6" fillId="2" borderId="10" xfId="0" applyFont="true" applyBorder="true" applyAlignment="true" applyProtection="true">
      <alignment horizontal="center" vertical="center" textRotation="0" wrapText="false" indent="0" shrinkToFit="false"/>
      <protection locked="fals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7" fillId="2" borderId="11"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6" fillId="3"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true"/>
    </xf>
    <xf numFmtId="164" fontId="6" fillId="0" borderId="6"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true">
      <alignment horizontal="left" vertical="center" textRotation="0" wrapText="false" indent="0" shrinkToFit="false"/>
      <protection locked="true" hidden="false"/>
    </xf>
    <xf numFmtId="165" fontId="7" fillId="2" borderId="13" xfId="0" applyFont="true" applyBorder="true" applyAlignment="true" applyProtection="true">
      <alignment horizontal="left" vertical="center" textRotation="0" wrapText="false" indent="0" shrinkToFit="false"/>
      <protection locked="false" hidden="false"/>
    </xf>
    <xf numFmtId="164" fontId="6" fillId="0" borderId="13" xfId="0" applyFont="true" applyBorder="true" applyAlignment="true" applyProtection="true">
      <alignment horizontal="center" vertical="center" textRotation="0" wrapText="false" indent="0" shrinkToFit="false"/>
      <protection locked="true" hidden="false"/>
    </xf>
    <xf numFmtId="165" fontId="7" fillId="2" borderId="14" xfId="0" applyFont="true" applyBorder="true" applyAlignment="true" applyProtection="true">
      <alignment horizontal="center" vertical="center" textRotation="0" wrapText="false" indent="0" shrinkToFit="false"/>
      <protection locked="false" hidden="false"/>
    </xf>
    <xf numFmtId="165" fontId="9" fillId="2" borderId="14" xfId="20" applyFont="true" applyBorder="true" applyAlignment="true" applyProtection="true">
      <alignment horizontal="center" vertical="center" textRotation="0" wrapText="true" indent="0" shrinkToFit="false"/>
      <protection locked="false" hidden="false"/>
    </xf>
    <xf numFmtId="166" fontId="0" fillId="2" borderId="13" xfId="0" applyFont="true" applyBorder="true" applyAlignment="true" applyProtection="true">
      <alignment horizontal="center" vertical="center" textRotation="0" wrapText="true" indent="0" shrinkToFit="false"/>
      <protection locked="false" hidden="false"/>
    </xf>
    <xf numFmtId="164" fontId="5" fillId="3" borderId="13" xfId="0" applyFont="true" applyBorder="true" applyAlignment="true" applyProtection="true">
      <alignment horizontal="center" vertical="center" textRotation="0" wrapText="true" indent="0" shrinkToFit="false"/>
      <protection locked="true" hidden="false"/>
    </xf>
    <xf numFmtId="167" fontId="0" fillId="2" borderId="13" xfId="0" applyFont="true" applyBorder="true" applyAlignment="true" applyProtection="true">
      <alignment horizontal="center" vertical="center" textRotation="0" wrapText="true" indent="0" shrinkToFit="false"/>
      <protection locked="false" hidden="false"/>
    </xf>
    <xf numFmtId="169" fontId="0" fillId="2" borderId="14" xfId="15" applyFont="true" applyBorder="true" applyAlignment="true" applyProtection="true">
      <alignment horizontal="center" vertical="center" textRotation="0" wrapText="true" indent="0" shrinkToFit="false"/>
      <protection locked="false" hidden="false"/>
    </xf>
    <xf numFmtId="164" fontId="6" fillId="0" borderId="15" xfId="0" applyFont="true" applyBorder="true" applyAlignment="true" applyProtection="true">
      <alignment horizontal="left" vertical="center" textRotation="0" wrapText="false" indent="0" shrinkToFit="false"/>
      <protection locked="true" hidden="false"/>
    </xf>
    <xf numFmtId="164" fontId="6" fillId="2" borderId="16" xfId="0" applyFont="true" applyBorder="true" applyAlignment="true" applyProtection="true">
      <alignment horizontal="center" vertical="center" textRotation="0" wrapText="false" indent="0" shrinkToFit="false"/>
      <protection locked="false" hidden="false"/>
    </xf>
    <xf numFmtId="164" fontId="6" fillId="0" borderId="16" xfId="0" applyFont="true" applyBorder="true" applyAlignment="true" applyProtection="true">
      <alignment horizontal="left" vertical="center" textRotation="0" wrapText="false" indent="0" shrinkToFit="false"/>
      <protection locked="true" hidden="false"/>
    </xf>
    <xf numFmtId="164" fontId="6" fillId="3" borderId="16" xfId="0" applyFont="true" applyBorder="true" applyAlignment="true" applyProtection="true">
      <alignment horizontal="left" vertical="center" textRotation="0" wrapText="false" indent="0" shrinkToFit="false"/>
      <protection locked="true" hidden="false"/>
    </xf>
    <xf numFmtId="164" fontId="5" fillId="0" borderId="17" xfId="0" applyFont="true" applyBorder="true" applyAlignment="true" applyProtection="true">
      <alignment horizontal="left" vertical="center" textRotation="0" wrapText="true" indent="0" shrinkToFit="false"/>
      <protection locked="true" hidden="false"/>
    </xf>
    <xf numFmtId="164" fontId="10" fillId="0" borderId="18" xfId="0" applyFont="true" applyBorder="true" applyAlignment="true" applyProtection="true">
      <alignment horizontal="center" vertical="center" textRotation="0" wrapText="true" indent="0" shrinkToFit="false"/>
      <protection locked="true" hidden="true"/>
    </xf>
    <xf numFmtId="164" fontId="4" fillId="0" borderId="6" xfId="0" applyFont="true" applyBorder="true" applyAlignment="true" applyProtection="false">
      <alignment horizontal="center" vertical="center" textRotation="0" wrapText="tru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true" indent="0" shrinkToFit="false"/>
      <protection locked="true" hidden="false"/>
    </xf>
    <xf numFmtId="164" fontId="6" fillId="0" borderId="13" xfId="0"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center" vertical="center" textRotation="9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true"/>
    </xf>
    <xf numFmtId="164" fontId="7" fillId="2" borderId="13" xfId="0" applyFont="true" applyBorder="true" applyAlignment="true" applyProtection="true">
      <alignment horizontal="center" vertical="center" textRotation="0" wrapText="false" indent="0" shrinkToFit="false"/>
      <protection locked="false" hidden="false"/>
    </xf>
    <xf numFmtId="164" fontId="7" fillId="0" borderId="13" xfId="0" applyFont="true" applyBorder="true" applyAlignment="true" applyProtection="true">
      <alignment horizontal="center" vertical="center" textRotation="0" wrapText="false" indent="0" shrinkToFit="false"/>
      <protection locked="false" hidden="false"/>
    </xf>
    <xf numFmtId="164" fontId="7" fillId="0" borderId="14"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true"/>
    </xf>
    <xf numFmtId="164" fontId="12" fillId="0" borderId="0" xfId="0" applyFont="true" applyBorder="false" applyAlignment="true" applyProtection="true">
      <alignment horizontal="general" vertical="center"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true" hidden="true"/>
    </xf>
    <xf numFmtId="164" fontId="0" fillId="0" borderId="0" xfId="0" applyFont="true" applyBorder="true" applyAlignment="true" applyProtection="true">
      <alignment horizontal="center" vertical="center" textRotation="0" wrapText="true" indent="0" shrinkToFit="false"/>
      <protection locked="true" hidden="true"/>
    </xf>
    <xf numFmtId="164" fontId="14" fillId="0" borderId="20"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general" vertical="center" textRotation="0" wrapText="false" indent="0" shrinkToFit="false"/>
      <protection locked="true" hidden="false"/>
    </xf>
    <xf numFmtId="164" fontId="0" fillId="0" borderId="22" xfId="0" applyFont="true" applyBorder="true" applyAlignment="true" applyProtection="true">
      <alignment horizontal="left" vertical="center" textRotation="0" wrapText="false" indent="0" shrinkToFit="false"/>
      <protection locked="true" hidden="true"/>
    </xf>
    <xf numFmtId="170" fontId="15" fillId="4" borderId="22" xfId="0" applyFont="true" applyBorder="true" applyAlignment="true" applyProtection="true">
      <alignment horizontal="center" vertical="center" textRotation="0" wrapText="false" indent="0" shrinkToFit="false"/>
      <protection locked="false" hidden="true"/>
    </xf>
    <xf numFmtId="164" fontId="0" fillId="0" borderId="23" xfId="0" applyFont="false" applyBorder="true" applyAlignment="true" applyProtection="false">
      <alignment horizontal="general" vertical="center" textRotation="0" wrapText="false" indent="0" shrinkToFit="false"/>
      <protection locked="true" hidden="false"/>
    </xf>
    <xf numFmtId="164" fontId="0" fillId="0" borderId="24"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true"/>
    </xf>
    <xf numFmtId="164" fontId="0" fillId="0" borderId="25"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false" indent="0" shrinkToFit="false"/>
      <protection locked="true" hidden="true"/>
    </xf>
    <xf numFmtId="164" fontId="15" fillId="4" borderId="0" xfId="0" applyFont="true" applyBorder="true" applyAlignment="true" applyProtection="true">
      <alignment horizontal="center" vertical="center" textRotation="0" wrapText="false" indent="0" shrinkToFit="false"/>
      <protection locked="true" hidden="true"/>
    </xf>
    <xf numFmtId="164" fontId="15" fillId="0" borderId="0" xfId="0" applyFont="true" applyBorder="true" applyAlignment="true" applyProtection="true">
      <alignment horizontal="general" vertical="center" textRotation="0" wrapText="false" indent="0" shrinkToFit="false"/>
      <protection locked="true" hidden="true"/>
    </xf>
    <xf numFmtId="164" fontId="14" fillId="0" borderId="19" xfId="0" applyFont="true" applyBorder="true" applyAlignment="true" applyProtection="false">
      <alignment horizontal="general" vertical="center" textRotation="0" wrapText="false" indent="0" shrinkToFit="false"/>
      <protection locked="true" hidden="false"/>
    </xf>
    <xf numFmtId="164" fontId="14" fillId="0" borderId="26" xfId="0" applyFont="true" applyBorder="true" applyAlignment="true" applyProtection="false">
      <alignment horizontal="general" vertical="center" textRotation="0" wrapText="false" indent="0" shrinkToFit="false"/>
      <protection locked="true" hidden="false"/>
    </xf>
    <xf numFmtId="164" fontId="14" fillId="0" borderId="27" xfId="0" applyFont="true" applyBorder="true" applyAlignment="true" applyProtection="false">
      <alignment horizontal="general" vertical="center" textRotation="0" wrapText="false" indent="0" shrinkToFit="false"/>
      <protection locked="true" hidden="false"/>
    </xf>
    <xf numFmtId="171" fontId="15" fillId="4" borderId="0" xfId="0" applyFont="true" applyBorder="true" applyAlignment="true" applyProtection="true">
      <alignment horizontal="center" vertical="center" textRotation="0" wrapText="false" indent="0" shrinkToFit="false"/>
      <protection locked="false" hidden="true"/>
    </xf>
    <xf numFmtId="164" fontId="0" fillId="0" borderId="28" xfId="0" applyFont="false" applyBorder="true" applyAlignment="true" applyProtection="false">
      <alignment horizontal="general" vertical="center" textRotation="0" wrapText="false" indent="0" shrinkToFit="false"/>
      <protection locked="true" hidden="false"/>
    </xf>
    <xf numFmtId="164" fontId="10" fillId="0" borderId="29" xfId="0" applyFont="true" applyBorder="true" applyAlignment="true" applyProtection="true">
      <alignment horizontal="center" vertical="center" textRotation="0" wrapText="false" indent="0" shrinkToFit="false"/>
      <protection locked="true" hidden="true"/>
    </xf>
    <xf numFmtId="164" fontId="10" fillId="0" borderId="29" xfId="0" applyFont="true" applyBorder="true" applyAlignment="true" applyProtection="true">
      <alignment horizontal="general" vertical="center" textRotation="0" wrapText="false" indent="0" shrinkToFit="false"/>
      <protection locked="true" hidden="true"/>
    </xf>
    <xf numFmtId="164" fontId="15" fillId="0" borderId="30" xfId="0" applyFont="true" applyBorder="true" applyAlignment="true" applyProtection="true">
      <alignment horizontal="general" vertical="center" textRotation="0" wrapText="false" indent="0" shrinkToFit="false"/>
      <protection locked="true" hidden="tru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0" fontId="0" fillId="0" borderId="0" xfId="0" applyFont="false" applyBorder="false" applyAlignment="true" applyProtection="false">
      <alignment horizontal="general" vertical="bottom" textRotation="0" wrapText="false" indent="0" shrinkToFit="false"/>
      <protection locked="true" hidden="false"/>
    </xf>
    <xf numFmtId="164" fontId="5" fillId="0" borderId="31" xfId="0" applyFont="true" applyBorder="true" applyAlignment="true" applyProtection="false">
      <alignment horizontal="center" vertical="center" textRotation="90" wrapText="tru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11" fillId="0" borderId="16" xfId="0" applyFont="true" applyBorder="true" applyAlignment="true" applyProtection="true">
      <alignment horizontal="center" vertical="center" textRotation="0" wrapText="false" indent="0" shrinkToFit="false"/>
      <protection locked="true" hidden="true"/>
    </xf>
    <xf numFmtId="164" fontId="7" fillId="2" borderId="16" xfId="0" applyFont="true" applyBorder="true" applyAlignment="true" applyProtection="true">
      <alignment horizontal="center" vertical="center" textRotation="0" wrapText="false" indent="0" shrinkToFit="false"/>
      <protection locked="false" hidden="false"/>
    </xf>
    <xf numFmtId="164" fontId="7" fillId="0" borderId="16" xfId="0" applyFont="true" applyBorder="true" applyAlignment="true" applyProtection="true">
      <alignment horizontal="center" vertical="center" textRotation="0" wrapText="false" indent="0" shrinkToFit="false"/>
      <protection locked="false" hidden="false"/>
    </xf>
    <xf numFmtId="164" fontId="7" fillId="0" borderId="17" xfId="0" applyFont="true" applyBorder="true" applyAlignment="true" applyProtection="true">
      <alignment horizontal="center" vertical="center" textRotation="0" wrapText="false" indent="0" shrinkToFit="false"/>
      <protection locked="fals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true" hidden="true"/>
    </xf>
    <xf numFmtId="164" fontId="10" fillId="0" borderId="32" xfId="0" applyFont="true" applyBorder="true" applyAlignment="true" applyProtection="true">
      <alignment horizontal="center" vertical="center" textRotation="0" wrapText="true" indent="0" shrinkToFit="false"/>
      <protection locked="true" hidden="true"/>
    </xf>
    <xf numFmtId="164" fontId="0" fillId="0" borderId="29" xfId="0" applyFont="false" applyBorder="true" applyAlignment="true" applyProtection="false">
      <alignment horizontal="general" vertical="center" textRotation="0" wrapText="false" indent="0" shrinkToFit="false"/>
      <protection locked="true" hidden="false"/>
    </xf>
    <xf numFmtId="164" fontId="0" fillId="0" borderId="30" xfId="0" applyFont="false" applyBorder="true" applyAlignment="true" applyProtection="false">
      <alignment horizontal="general"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12"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15" fillId="0" borderId="25"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7" fillId="2" borderId="12" xfId="0" applyFont="true" applyBorder="true" applyAlignment="true" applyProtection="true">
      <alignment horizontal="center" vertical="center" textRotation="0" wrapText="false" indent="0" shrinkToFit="false"/>
      <protection locked="false" hidden="false"/>
    </xf>
    <xf numFmtId="164" fontId="0" fillId="2" borderId="21" xfId="0" applyFont="true" applyBorder="true" applyAlignment="true" applyProtection="true">
      <alignment horizontal="center" vertical="center" textRotation="0" wrapText="false" indent="0" shrinkToFit="false"/>
      <protection locked="false" hidden="false"/>
    </xf>
    <xf numFmtId="164" fontId="7" fillId="2" borderId="14" xfId="0" applyFont="true" applyBorder="true" applyAlignment="true" applyProtection="true">
      <alignment horizontal="center" vertical="center" textRotation="0" wrapText="false" indent="0" shrinkToFit="false"/>
      <protection locked="false" hidden="false"/>
    </xf>
    <xf numFmtId="170" fontId="0" fillId="0" borderId="0" xfId="0" applyFont="false" applyBorder="false" applyAlignment="true" applyProtection="true">
      <alignment horizontal="center" vertical="center" textRotation="0" wrapText="false" indent="0" shrinkToFit="false"/>
      <protection locked="false" hidden="false"/>
    </xf>
    <xf numFmtId="164" fontId="15" fillId="0" borderId="25" xfId="0" applyFont="true" applyBorder="true" applyAlignment="true" applyProtection="true">
      <alignment horizontal="general" vertical="center" textRotation="0" wrapText="false" indent="0" shrinkToFit="false"/>
      <protection locked="true" hidden="true"/>
    </xf>
    <xf numFmtId="164" fontId="0" fillId="0" borderId="1" xfId="0" applyFont="true" applyBorder="true" applyAlignment="true" applyProtection="true">
      <alignment horizontal="center" vertical="center" textRotation="0" wrapText="true" indent="0" shrinkToFit="false"/>
      <protection locked="true" hidden="false"/>
    </xf>
    <xf numFmtId="171" fontId="0" fillId="0" borderId="0" xfId="0" applyFont="false" applyBorder="false" applyAlignment="true" applyProtection="true">
      <alignment horizontal="center" vertical="center" textRotation="0" wrapText="false" indent="0" shrinkToFit="false"/>
      <protection locked="fals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6" fillId="0" borderId="15" xfId="0" applyFont="true" applyBorder="true" applyAlignment="true" applyProtection="true">
      <alignment horizontal="right" vertical="center" textRotation="0" wrapText="false" indent="0" shrinkToFit="false"/>
      <protection locked="true" hidden="true"/>
    </xf>
    <xf numFmtId="164" fontId="6" fillId="0" borderId="17" xfId="0" applyFont="true" applyBorder="true" applyAlignment="true" applyProtection="true">
      <alignment horizontal="center" vertical="center" textRotation="0" wrapText="false" indent="0" shrinkToFit="false"/>
      <protection locked="true" hidden="true"/>
    </xf>
    <xf numFmtId="164" fontId="16" fillId="0" borderId="0" xfId="0" applyFont="true" applyBorder="true" applyAlignment="true" applyProtection="false">
      <alignment horizontal="general" vertical="center" textRotation="0" wrapText="false" indent="0" shrinkToFit="false"/>
      <protection locked="true" hidden="false"/>
    </xf>
    <xf numFmtId="164" fontId="6" fillId="3" borderId="0" xfId="0" applyFont="true" applyBorder="true" applyAlignment="true" applyProtection="false">
      <alignment horizontal="right" vertical="center" textRotation="0" wrapText="false" indent="0" shrinkToFit="false"/>
      <protection locked="true" hidden="false"/>
    </xf>
    <xf numFmtId="164" fontId="7" fillId="3" borderId="0" xfId="0" applyFont="true" applyBorder="true" applyAlignment="true" applyProtection="false">
      <alignment horizontal="center" vertical="center" textRotation="0" wrapText="false" indent="0" shrinkToFit="false"/>
      <protection locked="true" hidden="false"/>
    </xf>
    <xf numFmtId="164" fontId="4" fillId="0" borderId="33" xfId="0" applyFont="true" applyBorder="true" applyAlignment="true" applyProtection="false">
      <alignment horizontal="center" vertical="center" textRotation="0" wrapText="false" indent="0" shrinkToFit="false"/>
      <protection locked="true" hidden="false"/>
    </xf>
    <xf numFmtId="164" fontId="4" fillId="0" borderId="34" xfId="0" applyFont="true" applyBorder="true" applyAlignment="true" applyProtection="false">
      <alignment horizontal="center" vertical="center" textRotation="0" wrapText="true" indent="0" shrinkToFit="false"/>
      <protection locked="true" hidden="false"/>
    </xf>
    <xf numFmtId="164" fontId="7" fillId="2" borderId="12"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2" borderId="12" xfId="0" applyFont="true" applyBorder="true" applyAlignment="true" applyProtection="true">
      <alignment horizontal="left" vertical="center" textRotation="0" wrapText="false" indent="0" shrinkToFit="false"/>
      <protection locked="false" hidden="false"/>
    </xf>
    <xf numFmtId="164" fontId="0" fillId="0" borderId="35" xfId="0" applyFont="true" applyBorder="true" applyAlignment="true" applyProtection="false">
      <alignment horizontal="center" vertical="center" textRotation="0" wrapText="true" indent="0" shrinkToFit="false"/>
      <protection locked="true" hidden="false"/>
    </xf>
    <xf numFmtId="165" fontId="0" fillId="0" borderId="5" xfId="0" applyFont="true" applyBorder="true" applyAlignment="true" applyProtection="false">
      <alignment horizontal="left"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5" fillId="0" borderId="15" xfId="0" applyFont="true" applyBorder="true" applyAlignment="true" applyProtection="false">
      <alignment horizontal="right" vertical="center" textRotation="0" wrapText="false" indent="0" shrinkToFit="false"/>
      <protection locked="true" hidden="false"/>
    </xf>
    <xf numFmtId="164" fontId="0" fillId="3" borderId="36" xfId="0" applyFont="false" applyBorder="true" applyAlignment="true" applyProtection="false">
      <alignment horizontal="general" vertical="center" textRotation="0" wrapText="false" indent="0" shrinkToFit="false"/>
      <protection locked="true" hidden="false"/>
    </xf>
    <xf numFmtId="164" fontId="0" fillId="0" borderId="37" xfId="0" applyFont="false" applyBorder="true" applyAlignment="true" applyProtection="false">
      <alignment horizontal="general" vertical="center" textRotation="0" wrapText="false" indent="0" shrinkToFit="false"/>
      <protection locked="true" hidden="false"/>
    </xf>
    <xf numFmtId="164" fontId="0" fillId="0" borderId="38" xfId="0" applyFont="true" applyBorder="true" applyAlignment="true" applyProtection="false">
      <alignment horizontal="general" vertical="center" textRotation="0" wrapText="true" indent="0" shrinkToFit="false"/>
      <protection locked="true" hidden="false"/>
    </xf>
    <xf numFmtId="165" fontId="0" fillId="0" borderId="39" xfId="0" applyFont="true" applyBorder="true" applyAlignment="true" applyProtection="false">
      <alignment horizontal="left" vertical="center" textRotation="0" wrapText="false" indent="0" shrinkToFit="false"/>
      <protection locked="true" hidden="false"/>
    </xf>
    <xf numFmtId="164" fontId="0" fillId="0" borderId="40" xfId="0" applyFont="false" applyBorder="true" applyAlignment="true" applyProtection="false">
      <alignment horizontal="general" vertical="center" textRotation="0" wrapText="false" indent="0" shrinkToFit="false"/>
      <protection locked="true" hidden="false"/>
    </xf>
    <xf numFmtId="164" fontId="0" fillId="3" borderId="5" xfId="0" applyFont="false" applyBorder="true" applyAlignment="true" applyProtection="false">
      <alignment horizontal="general" vertical="center" textRotation="0" wrapText="false" indent="0" shrinkToFit="false"/>
      <protection locked="true" hidden="false"/>
    </xf>
    <xf numFmtId="164" fontId="4" fillId="0" borderId="41" xfId="0" applyFont="true" applyBorder="true" applyAlignment="true" applyProtection="false">
      <alignment horizontal="center" vertical="center" textRotation="0" wrapText="false" indent="0" shrinkToFit="false"/>
      <protection locked="true" hidden="false"/>
    </xf>
    <xf numFmtId="164" fontId="0" fillId="3" borderId="7" xfId="0" applyFont="false" applyBorder="true" applyAlignment="true" applyProtection="false">
      <alignment horizontal="general" vertical="center" textRotation="0" wrapText="false" indent="0" shrinkToFit="false"/>
      <protection locked="true" hidden="false"/>
    </xf>
    <xf numFmtId="164" fontId="7" fillId="0" borderId="29" xfId="0" applyFont="true" applyBorder="true" applyAlignment="true" applyProtection="false">
      <alignment horizontal="center" vertical="center" textRotation="0" wrapText="true" indent="0" shrinkToFit="false"/>
      <protection locked="true" hidden="false"/>
    </xf>
    <xf numFmtId="172" fontId="7" fillId="0" borderId="0" xfId="0" applyFont="true" applyBorder="true" applyAlignment="true" applyProtection="false">
      <alignment horizontal="general" vertical="center" textRotation="0" wrapText="false" indent="0" shrinkToFit="false"/>
      <protection locked="true" hidden="false"/>
    </xf>
    <xf numFmtId="172" fontId="0" fillId="0" borderId="29" xfId="0" applyFont="true" applyBorder="true" applyAlignment="true" applyProtection="true">
      <alignment horizontal="center" vertical="center" textRotation="0" wrapText="false" indent="0" shrinkToFit="false"/>
      <protection locked="fals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7" fillId="0" borderId="22" xfId="0" applyFont="true" applyBorder="true" applyAlignment="true" applyProtection="false">
      <alignment horizontal="center" vertical="center" textRotation="0" wrapText="true" indent="0" shrinkToFit="false"/>
      <protection locked="true" hidden="false"/>
    </xf>
    <xf numFmtId="164" fontId="7" fillId="0" borderId="22"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0" fillId="0" borderId="39" xfId="0" applyFont="false" applyBorder="true" applyAlignment="true" applyProtection="false">
      <alignment horizontal="general" vertical="center" textRotation="0" wrapText="false" indent="0" shrinkToFit="false"/>
      <protection locked="true" hidden="false"/>
    </xf>
    <xf numFmtId="164" fontId="0" fillId="0" borderId="32" xfId="0" applyFont="false" applyBorder="true" applyAlignment="true" applyProtection="false">
      <alignment horizontal="general" vertical="center" textRotation="0" wrapText="false" indent="0" shrinkToFit="false"/>
      <protection locked="true" hidden="false"/>
    </xf>
    <xf numFmtId="164" fontId="0" fillId="0" borderId="40"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true"/>
    </xf>
    <xf numFmtId="164" fontId="6" fillId="0" borderId="8"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true"/>
    </xf>
    <xf numFmtId="164" fontId="7" fillId="2" borderId="10" xfId="0" applyFont="true" applyBorder="true" applyAlignment="true" applyProtection="true">
      <alignment horizontal="left" vertical="center" textRotation="0" wrapText="false" indent="0" shrinkToFit="false"/>
      <protection locked="true" hidden="true"/>
    </xf>
    <xf numFmtId="164" fontId="6" fillId="0" borderId="10" xfId="0" applyFont="true" applyBorder="true" applyAlignment="true" applyProtection="true">
      <alignment horizontal="center" vertical="center" textRotation="0" wrapText="false" indent="0" shrinkToFit="false"/>
      <protection locked="true" hidden="true"/>
    </xf>
    <xf numFmtId="164" fontId="7" fillId="2" borderId="11" xfId="0" applyFont="true" applyBorder="true" applyAlignment="true" applyProtection="true">
      <alignment horizontal="center" vertical="center" textRotation="0" wrapText="false" indent="0" shrinkToFit="false"/>
      <protection locked="true" hidden="true"/>
    </xf>
    <xf numFmtId="164" fontId="6" fillId="0" borderId="0" xfId="0" applyFont="true" applyBorder="true" applyAlignment="true" applyProtection="true">
      <alignment horizontal="left" vertical="center" textRotation="0" wrapText="false" indent="0" shrinkToFit="false"/>
      <protection locked="true" hidden="true"/>
    </xf>
    <xf numFmtId="164" fontId="6" fillId="0" borderId="0" xfId="0" applyFont="true" applyBorder="true" applyAlignment="true" applyProtection="true">
      <alignment horizontal="center" vertical="center" textRotation="0" wrapText="false" indent="0" shrinkToFit="false"/>
      <protection locked="true" hidden="true"/>
    </xf>
    <xf numFmtId="164" fontId="8" fillId="0" borderId="0" xfId="0" applyFont="true" applyBorder="true" applyAlignment="true" applyProtection="true">
      <alignment horizontal="left" vertical="center" textRotation="0" wrapText="false" indent="0" shrinkToFit="false"/>
      <protection locked="true" hidden="true"/>
    </xf>
    <xf numFmtId="164" fontId="6" fillId="3" borderId="0" xfId="0" applyFont="true" applyBorder="true" applyAlignment="true" applyProtection="true">
      <alignment horizontal="center" vertical="center" textRotation="0" wrapText="false" indent="0" shrinkToFit="false"/>
      <protection locked="true" hidden="true"/>
    </xf>
    <xf numFmtId="164" fontId="6" fillId="0" borderId="6" xfId="0" applyFont="true" applyBorder="true" applyAlignment="true" applyProtection="true">
      <alignment horizontal="center" vertical="center" textRotation="0" wrapText="false" indent="0" shrinkToFit="false"/>
      <protection locked="true" hidden="true"/>
    </xf>
    <xf numFmtId="164" fontId="6" fillId="0" borderId="12" xfId="0" applyFont="true" applyBorder="true" applyAlignment="true" applyProtection="true">
      <alignment horizontal="left" vertical="center" textRotation="0" wrapText="false" indent="0" shrinkToFit="false"/>
      <protection locked="true" hidden="true"/>
    </xf>
    <xf numFmtId="165" fontId="7" fillId="2" borderId="14" xfId="0" applyFont="true" applyBorder="true" applyAlignment="true" applyProtection="true">
      <alignment horizontal="left" vertical="center" textRotation="0" wrapText="false" indent="0" shrinkToFit="false"/>
      <protection locked="true" hidden="true"/>
    </xf>
    <xf numFmtId="165" fontId="0" fillId="0" borderId="0" xfId="0" applyFont="false" applyBorder="false" applyAlignment="true" applyProtection="false">
      <alignment horizontal="general" vertical="center" textRotation="0" wrapText="false" indent="0" shrinkToFit="false"/>
      <protection locked="true" hidden="false"/>
    </xf>
    <xf numFmtId="164" fontId="6" fillId="0" borderId="19" xfId="0" applyFont="true" applyBorder="true" applyAlignment="true" applyProtection="true">
      <alignment horizontal="left" vertical="center" textRotation="0" wrapText="false" indent="0" shrinkToFit="false"/>
      <protection locked="true" hidden="true"/>
    </xf>
    <xf numFmtId="165" fontId="7" fillId="2" borderId="42" xfId="0" applyFont="true" applyBorder="true" applyAlignment="true" applyProtection="true">
      <alignment horizontal="left" vertical="center" textRotation="0" wrapText="false" indent="0" shrinkToFit="false"/>
      <protection locked="true" hidden="true"/>
    </xf>
    <xf numFmtId="164" fontId="6" fillId="0" borderId="42" xfId="0" applyFont="true" applyBorder="true" applyAlignment="true" applyProtection="true">
      <alignment horizontal="center" vertical="center" textRotation="0" wrapText="false" indent="0" shrinkToFit="false"/>
      <protection locked="true" hidden="true"/>
    </xf>
    <xf numFmtId="164" fontId="7" fillId="2" borderId="14" xfId="0" applyFont="true" applyBorder="true" applyAlignment="true" applyProtection="true">
      <alignment horizontal="center" vertical="center" textRotation="0" wrapText="false" indent="0" shrinkToFit="false"/>
      <protection locked="true" hidden="true"/>
    </xf>
    <xf numFmtId="166" fontId="0" fillId="2" borderId="43" xfId="0" applyFont="true" applyBorder="true" applyAlignment="true" applyProtection="true">
      <alignment horizontal="center" vertical="center" textRotation="0" wrapText="true" indent="0" shrinkToFit="false"/>
      <protection locked="true" hidden="true"/>
    </xf>
    <xf numFmtId="164" fontId="6" fillId="0" borderId="13" xfId="0" applyFont="true" applyBorder="true" applyAlignment="true" applyProtection="true">
      <alignment horizontal="center" vertical="center" textRotation="0" wrapText="false" indent="0" shrinkToFit="false"/>
      <protection locked="true" hidden="true"/>
    </xf>
    <xf numFmtId="165" fontId="9" fillId="2" borderId="14" xfId="20" applyFont="false" applyBorder="true" applyAlignment="true" applyProtection="true">
      <alignment horizontal="center" vertical="center" textRotation="0" wrapText="true" indent="0" shrinkToFit="false"/>
      <protection locked="true" hidden="true"/>
    </xf>
    <xf numFmtId="164" fontId="13" fillId="0" borderId="0" xfId="0" applyFont="true" applyBorder="false" applyAlignment="true" applyProtection="true">
      <alignment horizontal="general" vertical="center" textRotation="0" wrapText="false" indent="0" shrinkToFit="false"/>
      <protection locked="true" hidden="true"/>
    </xf>
    <xf numFmtId="164" fontId="13" fillId="0" borderId="0" xfId="0" applyFont="true" applyBorder="false" applyAlignment="true" applyProtection="true">
      <alignment horizontal="center" vertical="center" textRotation="0" wrapText="false" indent="0" shrinkToFit="false"/>
      <protection locked="true" hidden="true"/>
    </xf>
    <xf numFmtId="164" fontId="6" fillId="0" borderId="15" xfId="0" applyFont="true" applyBorder="true" applyAlignment="true" applyProtection="true">
      <alignment horizontal="left" vertical="center" textRotation="0" wrapText="false" indent="0" shrinkToFit="false"/>
      <protection locked="true" hidden="true"/>
    </xf>
    <xf numFmtId="164" fontId="6" fillId="2" borderId="16" xfId="0" applyFont="true" applyBorder="true" applyAlignment="true" applyProtection="true">
      <alignment horizontal="center" vertical="center" textRotation="0" wrapText="false" indent="0" shrinkToFit="false"/>
      <protection locked="true" hidden="true"/>
    </xf>
    <xf numFmtId="164" fontId="6" fillId="0" borderId="16" xfId="0" applyFont="true" applyBorder="true" applyAlignment="true" applyProtection="true">
      <alignment horizontal="left" vertical="center" textRotation="0" wrapText="false" indent="0" shrinkToFit="false"/>
      <protection locked="true" hidden="true"/>
    </xf>
    <xf numFmtId="164" fontId="6" fillId="0" borderId="44" xfId="0" applyFont="true" applyBorder="true" applyAlignment="true" applyProtection="true">
      <alignment horizontal="left" vertical="center" textRotation="0" wrapText="false" indent="0" shrinkToFit="false"/>
      <protection locked="true" hidden="true"/>
    </xf>
    <xf numFmtId="164" fontId="6" fillId="3" borderId="44" xfId="0" applyFont="true" applyBorder="true" applyAlignment="true" applyProtection="true">
      <alignment horizontal="left" vertical="center" textRotation="0" wrapText="false" indent="0" shrinkToFit="false"/>
      <protection locked="true" hidden="true"/>
    </xf>
    <xf numFmtId="164" fontId="6" fillId="0" borderId="45" xfId="0" applyFont="true" applyBorder="true" applyAlignment="true" applyProtection="true">
      <alignment horizontal="left" vertical="center" textRotation="0" wrapText="false" indent="0" shrinkToFit="false"/>
      <protection locked="true" hidden="true"/>
    </xf>
    <xf numFmtId="164" fontId="5" fillId="0" borderId="46" xfId="0" applyFont="true" applyBorder="true" applyAlignment="true" applyProtection="true">
      <alignment horizontal="left" vertical="center" textRotation="0" wrapText="true" indent="0" shrinkToFit="false"/>
      <protection locked="true" hidden="true"/>
    </xf>
    <xf numFmtId="164" fontId="5" fillId="0" borderId="6" xfId="0" applyFont="true" applyBorder="true" applyAlignment="true" applyProtection="false">
      <alignment horizontal="center" vertical="center" textRotation="0" wrapText="true" indent="0" shrinkToFit="false"/>
      <protection locked="true" hidden="false"/>
    </xf>
    <xf numFmtId="164" fontId="7" fillId="2" borderId="17"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false">
      <alignment horizontal="general" vertical="center" textRotation="90" wrapText="true" indent="0" shrinkToFit="false"/>
      <protection locked="true" hidden="false"/>
    </xf>
    <xf numFmtId="164" fontId="0" fillId="0" borderId="18" xfId="0" applyFont="true" applyBorder="true" applyAlignment="true" applyProtection="true">
      <alignment horizontal="left" vertical="center" textRotation="0" wrapText="true" indent="0" shrinkToFit="false"/>
      <protection locked="true" hidden="true"/>
    </xf>
    <xf numFmtId="164" fontId="6" fillId="0" borderId="35" xfId="0" applyFont="true" applyBorder="true" applyAlignment="true" applyProtection="false">
      <alignment horizontal="center" vertical="center" textRotation="0" wrapText="true" indent="0" shrinkToFit="false"/>
      <protection locked="true" hidden="false"/>
    </xf>
    <xf numFmtId="164" fontId="6" fillId="0" borderId="20" xfId="0" applyFont="true" applyBorder="true" applyAlignment="true" applyProtection="false">
      <alignment horizontal="center" vertical="center" textRotation="0" wrapText="false" indent="0" shrinkToFit="false"/>
      <protection locked="true" hidden="false"/>
    </xf>
    <xf numFmtId="164" fontId="0" fillId="0" borderId="47" xfId="0" applyFont="true" applyBorder="true" applyAlignment="true" applyProtection="false">
      <alignment horizontal="general" vertical="center" textRotation="0" wrapText="true" indent="0" shrinkToFit="false"/>
      <protection locked="true" hidden="false"/>
    </xf>
    <xf numFmtId="164" fontId="7" fillId="2" borderId="13" xfId="0" applyFont="true" applyBorder="true" applyAlignment="true" applyProtection="true">
      <alignment horizontal="left" vertical="center" textRotation="0" wrapText="false" indent="0" shrinkToFit="false"/>
      <protection locked="false" hidden="false"/>
    </xf>
    <xf numFmtId="164" fontId="18" fillId="2" borderId="48" xfId="0" applyFont="true" applyBorder="tru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7" fillId="2" borderId="49" xfId="0" applyFont="true" applyBorder="true" applyAlignment="true" applyProtection="true">
      <alignment horizontal="center" vertical="center" textRotation="0" wrapText="false" indent="0" shrinkToFit="false"/>
      <protection locked="false" hidden="false"/>
    </xf>
    <xf numFmtId="164" fontId="6" fillId="3" borderId="12" xfId="0" applyFont="true" applyBorder="true" applyAlignment="true" applyProtection="false">
      <alignment horizontal="right" vertical="center" textRotation="0" wrapText="false" indent="0" shrinkToFit="false"/>
      <protection locked="true" hidden="false"/>
    </xf>
    <xf numFmtId="164" fontId="6" fillId="3" borderId="14" xfId="0" applyFont="true" applyBorder="true" applyAlignment="true" applyProtection="true">
      <alignment horizontal="center" vertical="center" textRotation="0" wrapText="false" indent="0" shrinkToFit="false"/>
      <protection locked="true" hidden="true"/>
    </xf>
    <xf numFmtId="164" fontId="6" fillId="3" borderId="15" xfId="0" applyFont="true" applyBorder="true" applyAlignment="true" applyProtection="false">
      <alignment horizontal="right" vertical="center" textRotation="0" wrapText="false" indent="0" shrinkToFit="false"/>
      <protection locked="true" hidden="false"/>
    </xf>
    <xf numFmtId="164" fontId="6" fillId="3" borderId="17" xfId="0" applyFont="true" applyBorder="true" applyAlignment="true" applyProtection="true">
      <alignment horizontal="center" vertical="center" textRotation="0" wrapText="false" indent="0" shrinkToFit="false"/>
      <protection locked="true" hidden="true"/>
    </xf>
    <xf numFmtId="164" fontId="0" fillId="3" borderId="39" xfId="0" applyFont="false" applyBorder="true" applyAlignment="true" applyProtection="false">
      <alignment horizontal="general" vertical="center" textRotation="0" wrapText="false" indent="0" shrinkToFit="false"/>
      <protection locked="true" hidden="false"/>
    </xf>
    <xf numFmtId="164" fontId="6" fillId="3" borderId="32" xfId="0" applyFont="true" applyBorder="true" applyAlignment="true" applyProtection="false">
      <alignment horizontal="right" vertical="center" textRotation="0" wrapText="false" indent="0" shrinkToFit="false"/>
      <protection locked="true" hidden="false"/>
    </xf>
    <xf numFmtId="164" fontId="6" fillId="3" borderId="32" xfId="0" applyFont="true" applyBorder="true" applyAlignment="true" applyProtection="true">
      <alignment horizontal="center" vertical="center" textRotation="0" wrapText="false" indent="0" shrinkToFit="false"/>
      <protection locked="true" hidden="true"/>
    </xf>
    <xf numFmtId="164" fontId="0" fillId="3" borderId="2" xfId="0" applyFont="fals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5" fillId="0" borderId="34"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true" applyAlignment="true" applyProtection="false">
      <alignment horizontal="left" vertical="center" textRotation="0" wrapText="false" indent="0" shrinkToFit="false"/>
      <protection locked="true" hidden="false"/>
    </xf>
    <xf numFmtId="165" fontId="0" fillId="0" borderId="7" xfId="0" applyFont="false" applyBorder="true" applyAlignment="true" applyProtection="false">
      <alignment horizontal="left" vertical="center" textRotation="0" wrapText="false" indent="0" shrinkToFit="false"/>
      <protection locked="true" hidden="false"/>
    </xf>
    <xf numFmtId="165" fontId="0" fillId="0" borderId="32" xfId="0" applyFont="false" applyBorder="true" applyAlignment="true" applyProtection="false">
      <alignment horizontal="left" vertical="center" textRotation="0" wrapText="false" indent="0" shrinkToFit="false"/>
      <protection locked="true" hidden="false"/>
    </xf>
    <xf numFmtId="165" fontId="0" fillId="0" borderId="40" xfId="0" applyFont="false" applyBorder="true" applyAlignment="true" applyProtection="false">
      <alignment horizontal="left" vertical="center" textRotation="0" wrapText="false" indent="0" shrinkToFit="false"/>
      <protection locked="true" hidden="false"/>
    </xf>
    <xf numFmtId="164" fontId="0" fillId="0" borderId="50" xfId="0" applyFont="false" applyBorder="true" applyAlignment="true" applyProtection="false">
      <alignment horizontal="general" vertical="center" textRotation="0" wrapText="false" indent="0" shrinkToFit="false"/>
      <protection locked="true" hidden="false"/>
    </xf>
    <xf numFmtId="164" fontId="0" fillId="0" borderId="51" xfId="0" applyFont="fals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19" fillId="0" borderId="18" xfId="0" applyFont="true" applyBorder="true" applyAlignment="true" applyProtection="true">
      <alignment horizontal="center" vertical="center" textRotation="0" wrapText="true" indent="0" shrinkToFit="false"/>
      <protection locked="true" hidden="true"/>
    </xf>
    <xf numFmtId="164" fontId="5" fillId="0" borderId="9" xfId="0" applyFont="true" applyBorder="true" applyAlignment="true" applyProtection="false">
      <alignment horizontal="center" vertical="center" textRotation="0" wrapText="false" indent="0" shrinkToFit="false"/>
      <protection locked="true" hidden="false"/>
    </xf>
    <xf numFmtId="164" fontId="6" fillId="3" borderId="11" xfId="0" applyFont="true" applyBorder="true" applyAlignment="true" applyProtection="true">
      <alignment horizontal="center" vertical="center" textRotation="0" wrapText="true" indent="0" shrinkToFit="false"/>
      <protection locked="true" hidden="true"/>
    </xf>
    <xf numFmtId="164" fontId="10" fillId="0" borderId="3" xfId="0" applyFont="true" applyBorder="true" applyAlignment="true" applyProtection="true">
      <alignment horizontal="center" vertical="center" textRotation="0" wrapText="true" indent="0" shrinkToFit="false"/>
      <protection locked="true" hidden="true"/>
    </xf>
    <xf numFmtId="164" fontId="10" fillId="0" borderId="0" xfId="0" applyFont="true" applyBorder="true" applyAlignment="true" applyProtection="true">
      <alignment horizontal="center" vertical="center" textRotation="0" wrapText="true" indent="0" shrinkToFit="false"/>
      <protection locked="true" hidden="true"/>
    </xf>
    <xf numFmtId="164" fontId="0" fillId="0" borderId="29" xfId="0" applyFont="false" applyBorder="true" applyAlignment="true" applyProtection="true">
      <alignment horizontal="center" vertical="center" textRotation="0" wrapText="fals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7" fillId="0" borderId="22"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true">
      <alignment horizontal="center" vertical="center" textRotation="0" wrapText="false" indent="0" shrinkToFit="false"/>
      <protection locked="false" hidden="false"/>
    </xf>
    <xf numFmtId="164" fontId="5" fillId="0" borderId="31"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true" indent="0" shrinkToFit="false"/>
      <protection locked="true" hidden="false"/>
    </xf>
    <xf numFmtId="164" fontId="18" fillId="0" borderId="7"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5" borderId="0" xfId="0" applyFont="true" applyBorder="true" applyAlignment="true" applyProtection="true">
      <alignment horizontal="center" vertical="center" textRotation="0" wrapText="false" indent="0" shrinkToFit="false"/>
      <protection locked="true" hidden="false"/>
    </xf>
    <xf numFmtId="164" fontId="20" fillId="0" borderId="0"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true" applyAlignment="true" applyProtection="false">
      <alignment horizontal="center" vertical="center" textRotation="0" wrapText="false" indent="0" shrinkToFit="false"/>
      <protection locked="true" hidden="false"/>
    </xf>
    <xf numFmtId="164" fontId="0" fillId="3" borderId="29" xfId="0" applyFont="true" applyBorder="true" applyAlignment="true" applyProtection="false">
      <alignment horizontal="center" vertical="center" textRotation="0" wrapText="true" indent="0" shrinkToFit="false"/>
      <protection locked="true" hidden="false"/>
    </xf>
    <xf numFmtId="164" fontId="0" fillId="3" borderId="7" xfId="0" applyFont="true" applyBorder="true" applyAlignment="true" applyProtection="false">
      <alignment horizontal="general" vertical="center" textRotation="0" wrapText="true" indent="0" shrinkToFit="false"/>
      <protection locked="true" hidden="false"/>
    </xf>
    <xf numFmtId="164" fontId="18" fillId="0" borderId="0" xfId="0" applyFont="true" applyBorder="true" applyAlignment="true" applyProtection="false">
      <alignment horizontal="center" vertical="center" textRotation="0" wrapText="true" indent="0" shrinkToFit="false"/>
      <protection locked="true" hidden="false"/>
    </xf>
    <xf numFmtId="164" fontId="12" fillId="0" borderId="32" xfId="0" applyFont="true" applyBorder="true" applyAlignment="true" applyProtection="false">
      <alignment horizontal="center" vertical="center" textRotation="0" wrapText="true" indent="0" shrinkToFit="false"/>
      <protection locked="true" hidden="false"/>
    </xf>
    <xf numFmtId="164" fontId="0" fillId="3" borderId="22" xfId="0" applyFont="true" applyBorder="true" applyAlignment="true" applyProtection="false">
      <alignment horizontal="center" vertical="center" textRotation="0" wrapText="true" indent="0" shrinkToFit="false"/>
      <protection locked="true" hidden="false"/>
    </xf>
    <xf numFmtId="164" fontId="12" fillId="0" borderId="32" xfId="0" applyFont="true" applyBorder="true" applyAlignment="true" applyProtection="false">
      <alignment horizontal="general" vertical="center" textRotation="0" wrapText="true" indent="0" shrinkToFit="false"/>
      <protection locked="true" hidden="false"/>
    </xf>
    <xf numFmtId="164" fontId="20" fillId="0" borderId="32" xfId="0" applyFont="true" applyBorder="true" applyAlignment="true" applyProtection="false">
      <alignment horizontal="general" vertical="center" textRotation="0" wrapText="true" indent="0" shrinkToFit="false"/>
      <protection locked="true" hidden="false"/>
    </xf>
    <xf numFmtId="164" fontId="5" fillId="0" borderId="32" xfId="0" applyFont="true" applyBorder="true" applyAlignment="true" applyProtection="false">
      <alignment horizontal="general" vertical="center" textRotation="0" wrapText="false" indent="0" shrinkToFit="false"/>
      <protection locked="true" hidden="false"/>
    </xf>
    <xf numFmtId="164" fontId="0" fillId="3" borderId="32" xfId="0" applyFont="true" applyBorder="true" applyAlignment="true" applyProtection="false">
      <alignment horizontal="general" vertical="center" textRotation="0" wrapText="true" indent="0" shrinkToFit="false"/>
      <protection locked="true" hidden="false"/>
    </xf>
    <xf numFmtId="164" fontId="0" fillId="3" borderId="40"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false" applyProtection="true">
      <alignment horizontal="general" vertical="center" textRotation="0" wrapText="false" indent="0" shrinkToFit="false"/>
      <protection locked="false" hidden="false"/>
    </xf>
    <xf numFmtId="164" fontId="0" fillId="0" borderId="3" xfId="0" applyFont="false" applyBorder="true" applyAlignment="false" applyProtection="true">
      <alignment horizontal="general" vertical="center" textRotation="0" wrapText="false" indent="0" shrinkToFit="false"/>
      <protection locked="false" hidden="false"/>
    </xf>
    <xf numFmtId="164" fontId="0" fillId="0" borderId="4" xfId="0" applyFont="false" applyBorder="true" applyAlignment="false" applyProtection="true">
      <alignment horizontal="general" vertical="center" textRotation="0" wrapText="false" indent="0" shrinkToFit="false"/>
      <protection locked="false" hidden="false"/>
    </xf>
    <xf numFmtId="164" fontId="0" fillId="0" borderId="5" xfId="0" applyFont="false" applyBorder="true" applyAlignment="false" applyProtection="true">
      <alignment horizontal="general" vertical="center" textRotation="0" wrapText="false" indent="0" shrinkToFit="false"/>
      <protection locked="false" hidden="false"/>
    </xf>
    <xf numFmtId="164" fontId="6" fillId="0" borderId="6"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general" vertical="bottom" textRotation="0" wrapText="true" indent="0" shrinkToFit="false"/>
      <protection locked="false" hidden="false"/>
    </xf>
    <xf numFmtId="164" fontId="7" fillId="0" borderId="0" xfId="0" applyFont="true" applyBorder="true" applyAlignment="true" applyProtection="true">
      <alignment horizontal="general" vertical="bottom" textRotation="0" wrapText="false" indent="0" shrinkToFit="false"/>
      <protection locked="false" hidden="false"/>
    </xf>
    <xf numFmtId="164" fontId="6" fillId="0" borderId="8"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false" hidden="false"/>
    </xf>
    <xf numFmtId="164" fontId="7" fillId="2" borderId="10" xfId="0" applyFont="true" applyBorder="true" applyAlignment="true" applyProtection="true">
      <alignment horizontal="left" vertical="center" textRotation="0" wrapText="false" indent="0" shrinkToFit="false"/>
      <protection locked="false" hidden="true"/>
    </xf>
    <xf numFmtId="164" fontId="6" fillId="0" borderId="35"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false" hidden="false"/>
    </xf>
    <xf numFmtId="164" fontId="6" fillId="0" borderId="20" xfId="0" applyFont="true" applyBorder="true" applyAlignment="true" applyProtection="true">
      <alignment horizontal="center" vertical="center" textRotation="0" wrapText="false" indent="0" shrinkToFit="false"/>
      <protection locked="true" hidden="false"/>
    </xf>
    <xf numFmtId="164" fontId="6" fillId="0" borderId="43"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true">
      <alignment horizontal="general" vertical="center" textRotation="0" wrapText="false" indent="0" shrinkToFit="false"/>
      <protection locked="false" hidden="false"/>
    </xf>
    <xf numFmtId="164" fontId="6" fillId="0" borderId="0" xfId="0" applyFont="true" applyBorder="true" applyAlignment="true" applyProtection="true">
      <alignment horizontal="general" vertical="center" textRotation="0" wrapText="false" indent="0" shrinkToFit="false"/>
      <protection locked="false" hidden="false"/>
    </xf>
    <xf numFmtId="164" fontId="0" fillId="0" borderId="0" xfId="0" applyFont="true" applyBorder="true" applyAlignment="true" applyProtection="true">
      <alignment horizontal="center" vertical="center" textRotation="0" wrapText="true" indent="0" shrinkToFit="false"/>
      <protection locked="true" hidden="false"/>
    </xf>
    <xf numFmtId="164" fontId="0" fillId="3" borderId="5" xfId="0" applyFont="false" applyBorder="true" applyAlignment="false" applyProtection="true">
      <alignment horizontal="general" vertical="center" textRotation="0" wrapText="false" indent="0" shrinkToFit="false"/>
      <protection locked="false" hidden="false"/>
    </xf>
    <xf numFmtId="164" fontId="5" fillId="0" borderId="33" xfId="0" applyFont="true" applyBorder="true" applyAlignment="true" applyProtection="false">
      <alignment horizontal="center" vertical="center" textRotation="0" wrapText="false" indent="0" shrinkToFit="false"/>
      <protection locked="true" hidden="false"/>
    </xf>
    <xf numFmtId="164" fontId="5" fillId="0" borderId="52" xfId="0" applyFont="true" applyBorder="true" applyAlignment="true" applyProtection="false">
      <alignment horizontal="center" vertical="center" textRotation="0" wrapText="true" indent="0" shrinkToFit="false"/>
      <protection locked="true" hidden="false"/>
    </xf>
    <xf numFmtId="164" fontId="5" fillId="0" borderId="34" xfId="0" applyFont="true" applyBorder="true" applyAlignment="true" applyProtection="false">
      <alignment horizontal="center" vertical="center" textRotation="0" wrapText="false" indent="0" shrinkToFit="false"/>
      <protection locked="true" hidden="false"/>
    </xf>
    <xf numFmtId="164" fontId="5" fillId="0" borderId="31" xfId="0" applyFont="true" applyBorder="true" applyAlignment="true" applyProtection="false">
      <alignment horizontal="right" vertical="center" textRotation="0" wrapText="false" indent="0" shrinkToFit="false"/>
      <protection locked="true" hidden="false"/>
    </xf>
    <xf numFmtId="164" fontId="0" fillId="3" borderId="39" xfId="0" applyFont="false" applyBorder="true" applyAlignment="false" applyProtection="true">
      <alignment horizontal="general" vertical="center" textRotation="0" wrapText="false" indent="0" shrinkToFit="false"/>
      <protection locked="false" hidden="false"/>
    </xf>
    <xf numFmtId="164" fontId="5" fillId="0" borderId="32" xfId="0" applyFont="true" applyBorder="true" applyAlignment="true" applyProtection="false">
      <alignment horizontal="right" vertical="center" textRotation="0" wrapText="false" indent="0" shrinkToFit="false"/>
      <protection locked="true" hidden="false"/>
    </xf>
    <xf numFmtId="164" fontId="6" fillId="0" borderId="32" xfId="0" applyFont="true" applyBorder="true" applyAlignment="true" applyProtection="true">
      <alignment horizontal="center" vertical="center" textRotation="0" wrapText="false" indent="0" shrinkToFit="false"/>
      <protection locked="true" hidden="true"/>
    </xf>
    <xf numFmtId="164" fontId="0" fillId="0" borderId="40" xfId="0" applyFont="true" applyBorder="true" applyAlignment="true" applyProtection="true">
      <alignment horizontal="general" vertical="bottom" textRotation="0" wrapText="true" indent="0" shrinkToFit="false"/>
      <protection locked="false" hidden="false"/>
    </xf>
    <xf numFmtId="164" fontId="0" fillId="3" borderId="2" xfId="0" applyFont="false" applyBorder="true" applyAlignment="false" applyProtection="true">
      <alignment horizontal="general" vertical="center" textRotation="0" wrapText="false" indent="0" shrinkToFit="false"/>
      <protection locked="false" hidden="false"/>
    </xf>
    <xf numFmtId="164" fontId="0" fillId="0" borderId="3" xfId="0" applyFont="true" applyBorder="true" applyAlignment="true" applyProtection="true">
      <alignment horizontal="center" vertical="center" textRotation="0" wrapText="true" indent="0" shrinkToFit="false"/>
      <protection locked="false" hidden="false"/>
    </xf>
    <xf numFmtId="164" fontId="0" fillId="0" borderId="4" xfId="0" applyFont="true" applyBorder="true" applyAlignment="true" applyProtection="true">
      <alignment horizontal="general" vertical="bottom" textRotation="0" wrapText="true" indent="0" shrinkToFit="false"/>
      <protection locked="false" hidden="false"/>
    </xf>
    <xf numFmtId="164" fontId="5" fillId="0" borderId="41" xfId="0" applyFont="tru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justify" vertical="center" textRotation="0" wrapText="true" indent="0" shrinkToFit="false"/>
      <protection locked="false" hidden="false"/>
    </xf>
    <xf numFmtId="164" fontId="5" fillId="0" borderId="3"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72" fontId="7" fillId="0" borderId="0" xfId="0" applyFont="true" applyBorder="true" applyAlignment="true" applyProtection="true">
      <alignment horizontal="general" vertical="bottom" textRotation="0" wrapText="false" indent="0" shrinkToFit="false"/>
      <protection locked="false" hidden="false"/>
    </xf>
    <xf numFmtId="164" fontId="0" fillId="0" borderId="0" xfId="0" applyFont="false" applyBorder="true" applyAlignment="true" applyProtection="true">
      <alignment horizontal="general" vertical="center" textRotation="0" wrapText="false" indent="0" shrinkToFit="false"/>
      <protection locked="fals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7" fillId="0" borderId="22" xfId="0" applyFont="true" applyBorder="true" applyAlignment="true" applyProtection="true">
      <alignment horizontal="center" vertical="center" textRotation="0" wrapText="true" indent="0" shrinkToFit="false"/>
      <protection locked="true" hidden="false"/>
    </xf>
    <xf numFmtId="164" fontId="7" fillId="0" borderId="22" xfId="0" applyFont="true" applyBorder="true" applyAlignment="true" applyProtection="true">
      <alignment horizontal="general" vertical="bottom" textRotation="0" wrapText="false" indent="0" shrinkToFit="false"/>
      <protection locked="false" hidden="false"/>
    </xf>
    <xf numFmtId="164" fontId="7" fillId="0" borderId="22" xfId="0" applyFont="tru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false" hidden="false"/>
    </xf>
    <xf numFmtId="164" fontId="0" fillId="0" borderId="7" xfId="0" applyFont="false" applyBorder="true" applyAlignment="true" applyProtection="true">
      <alignment horizontal="general" vertical="center" textRotation="0" wrapText="false" indent="0" shrinkToFit="false"/>
      <protection locked="false" hidden="false"/>
    </xf>
    <xf numFmtId="164" fontId="0" fillId="0" borderId="20" xfId="0" applyFont="true" applyBorder="true" applyAlignment="true" applyProtection="true">
      <alignment horizontal="left" vertical="center" textRotation="0" wrapText="false" indent="0" shrinkToFit="false"/>
      <protection locked="false" hidden="false"/>
    </xf>
    <xf numFmtId="164" fontId="16" fillId="0" borderId="0" xfId="0" applyFont="true" applyBorder="false" applyAlignment="false" applyProtection="true">
      <alignment horizontal="general" vertical="center" textRotation="0" wrapText="false" indent="0" shrinkToFit="false"/>
      <protection locked="fals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dxfs count="2">
    <dxf>
      <font>
        <b val="1"/>
        <i val="0"/>
        <color rgb="FFFF0000"/>
      </font>
    </dxf>
    <dxf>
      <font>
        <b val="1"/>
        <i val="0"/>
        <color rgb="FF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85"/>
  <sheetViews>
    <sheetView windowProtection="false" showFormulas="false" showGridLines="false" showRowColHeaders="true" showZeros="true" rightToLeft="false" tabSelected="false" showOutlineSymbols="true" defaultGridColor="true" view="pageBreakPreview" topLeftCell="A1" colorId="64" zoomScale="85" zoomScaleNormal="100" zoomScalePageLayoutView="85" workbookViewId="0">
      <selection pane="topLeft" activeCell="AE70" activeCellId="0" sqref="AE70"/>
    </sheetView>
  </sheetViews>
  <sheetFormatPr defaultRowHeight="12.75"/>
  <cols>
    <col collapsed="false" hidden="false" max="2" min="1" style="1" width="2.69897959183673"/>
    <col collapsed="false" hidden="false" max="4" min="3" style="1" width="4.72448979591837"/>
    <col collapsed="false" hidden="false" max="30" min="5" style="1" width="3.51020408163265"/>
    <col collapsed="false" hidden="false" max="32" min="31" style="1" width="6.0765306122449"/>
    <col collapsed="false" hidden="false" max="36" min="33" style="1" width="2.69897959183673"/>
    <col collapsed="false" hidden="false" max="37" min="37" style="1" width="7.56122448979592"/>
    <col collapsed="false" hidden="false" max="44" min="38" style="1" width="9.58673469387755"/>
    <col collapsed="false" hidden="false" max="47" min="45" style="1" width="2.69897959183673"/>
    <col collapsed="false" hidden="true" max="50" min="48" style="2" width="0"/>
    <col collapsed="false" hidden="true" max="62" min="51" style="1" width="0"/>
    <col collapsed="false" hidden="false" max="1025" min="63" style="1" width="2.69897959183673"/>
  </cols>
  <sheetData>
    <row r="1" customFormat="false" ht="15.75" hidden="false" customHeight="true" outlineLevel="0" collapsed="false">
      <c r="A1" s="0"/>
      <c r="B1" s="3"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75" hidden="false" customHeight="true" outlineLevel="0" collapsed="false">
      <c r="A2" s="0"/>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75" hidden="false" customHeight="true" outlineLevel="0" collapsed="false">
      <c r="A3" s="0"/>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6"/>
      <c r="AH3" s="0"/>
      <c r="AI3" s="0"/>
      <c r="AJ3" s="0"/>
      <c r="AK3" s="7" t="s">
        <v>1</v>
      </c>
      <c r="AL3" s="7"/>
      <c r="AM3" s="7"/>
      <c r="AN3" s="7"/>
      <c r="AO3" s="7"/>
      <c r="AP3" s="7"/>
      <c r="AQ3" s="7"/>
      <c r="AR3" s="7"/>
      <c r="AS3" s="0"/>
      <c r="AT3" s="0"/>
      <c r="AU3" s="0"/>
      <c r="AV3" s="0"/>
      <c r="AW3" s="8" t="s">
        <v>2</v>
      </c>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75" hidden="false" customHeight="true" outlineLevel="0" collapsed="false">
      <c r="A4" s="0"/>
      <c r="B4" s="9"/>
      <c r="C4" s="10" t="s">
        <v>3</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1"/>
      <c r="AH4" s="12"/>
      <c r="AI4" s="0"/>
      <c r="AJ4" s="0"/>
      <c r="AK4" s="0"/>
      <c r="AL4" s="13"/>
      <c r="AM4" s="13"/>
      <c r="AN4" s="13"/>
      <c r="AO4" s="13"/>
      <c r="AP4" s="13"/>
      <c r="AQ4" s="13"/>
      <c r="AR4" s="13"/>
      <c r="AS4" s="0"/>
      <c r="AT4" s="0"/>
      <c r="AU4" s="0"/>
      <c r="AV4" s="0"/>
      <c r="AW4" s="8"/>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5.75" hidden="false" customHeight="true" outlineLevel="0" collapsed="false">
      <c r="A5" s="0"/>
      <c r="B5" s="9"/>
      <c r="C5" s="14" t="s">
        <v>4</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1"/>
      <c r="AH5" s="12"/>
      <c r="AI5" s="0"/>
      <c r="AJ5" s="0"/>
      <c r="AK5" s="0"/>
      <c r="AL5" s="13"/>
      <c r="AM5" s="13"/>
      <c r="AN5" s="13"/>
      <c r="AO5" s="13"/>
      <c r="AP5" s="13"/>
      <c r="AQ5" s="13"/>
      <c r="AR5" s="13"/>
      <c r="AS5" s="0"/>
      <c r="AT5" s="0"/>
      <c r="AU5" s="0"/>
      <c r="AV5" s="0"/>
      <c r="AW5" s="2" t="s">
        <v>5</v>
      </c>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5.75" hidden="false" customHeight="true" outlineLevel="0" collapsed="false">
      <c r="A6" s="0"/>
      <c r="B6" s="9"/>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1"/>
      <c r="AH6" s="12"/>
      <c r="AI6" s="0"/>
      <c r="AJ6" s="0"/>
      <c r="AK6" s="0"/>
      <c r="AL6" s="13"/>
      <c r="AM6" s="13"/>
      <c r="AN6" s="13"/>
      <c r="AO6" s="13"/>
      <c r="AP6" s="13"/>
      <c r="AQ6" s="13"/>
      <c r="AR6" s="13"/>
      <c r="AS6" s="0"/>
      <c r="AT6" s="0"/>
      <c r="AU6" s="0"/>
      <c r="AV6" s="0"/>
      <c r="AW6" s="8" t="n">
        <v>1</v>
      </c>
      <c r="AX6" s="2" t="str">
        <f aca="false">IF(I13="","",1)</f>
        <v/>
      </c>
      <c r="AY6" s="1" t="str">
        <f aca="false">IF(AX6=1,20,"")</f>
        <v/>
      </c>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75" hidden="false" customHeight="true" outlineLevel="0" collapsed="false">
      <c r="A7" s="0"/>
      <c r="B7" s="9"/>
      <c r="C7" s="16" t="s">
        <v>6</v>
      </c>
      <c r="D7" s="16"/>
      <c r="E7" s="16"/>
      <c r="F7" s="17" t="s">
        <v>7</v>
      </c>
      <c r="G7" s="17"/>
      <c r="H7" s="17"/>
      <c r="I7" s="17"/>
      <c r="J7" s="17"/>
      <c r="K7" s="17"/>
      <c r="L7" s="17"/>
      <c r="M7" s="17"/>
      <c r="N7" s="17"/>
      <c r="O7" s="17"/>
      <c r="P7" s="17"/>
      <c r="Q7" s="17"/>
      <c r="R7" s="17"/>
      <c r="S7" s="17"/>
      <c r="T7" s="17"/>
      <c r="U7" s="18" t="s">
        <v>8</v>
      </c>
      <c r="V7" s="18"/>
      <c r="W7" s="18"/>
      <c r="X7" s="18"/>
      <c r="Y7" s="18"/>
      <c r="Z7" s="18"/>
      <c r="AA7" s="19"/>
      <c r="AB7" s="19"/>
      <c r="AC7" s="19"/>
      <c r="AD7" s="19"/>
      <c r="AE7" s="19"/>
      <c r="AF7" s="19"/>
      <c r="AG7" s="11"/>
      <c r="AH7" s="12"/>
      <c r="AI7" s="0"/>
      <c r="AJ7" s="0"/>
      <c r="AK7" s="0"/>
      <c r="AL7" s="13"/>
      <c r="AM7" s="13"/>
      <c r="AN7" s="13"/>
      <c r="AO7" s="13"/>
      <c r="AP7" s="13"/>
      <c r="AQ7" s="13"/>
      <c r="AR7" s="13"/>
      <c r="AS7" s="0"/>
      <c r="AT7" s="0"/>
      <c r="AU7" s="0"/>
      <c r="AV7" s="0"/>
      <c r="AW7" s="8" t="n">
        <v>2</v>
      </c>
      <c r="AX7" s="2" t="str">
        <f aca="false">IF(N13="","",1)</f>
        <v/>
      </c>
      <c r="AY7" s="1" t="str">
        <f aca="false">IF(AX7=1,40,"")</f>
        <v/>
      </c>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75" hidden="false" customHeight="true" outlineLevel="0" collapsed="false">
      <c r="A8" s="0"/>
      <c r="B8" s="9"/>
      <c r="C8" s="20"/>
      <c r="D8" s="21"/>
      <c r="E8" s="21"/>
      <c r="F8" s="15"/>
      <c r="G8" s="15"/>
      <c r="H8" s="15"/>
      <c r="I8" s="15"/>
      <c r="J8" s="15"/>
      <c r="K8" s="15"/>
      <c r="L8" s="15"/>
      <c r="M8" s="15"/>
      <c r="N8" s="15"/>
      <c r="O8" s="15"/>
      <c r="P8" s="15"/>
      <c r="Q8" s="15"/>
      <c r="R8" s="15"/>
      <c r="S8" s="15"/>
      <c r="T8" s="15"/>
      <c r="U8" s="22"/>
      <c r="V8" s="15"/>
      <c r="W8" s="15"/>
      <c r="X8" s="15"/>
      <c r="Y8" s="15"/>
      <c r="Z8" s="15"/>
      <c r="AA8" s="23"/>
      <c r="AB8" s="23"/>
      <c r="AC8" s="23"/>
      <c r="AD8" s="23"/>
      <c r="AE8" s="23"/>
      <c r="AF8" s="23"/>
      <c r="AG8" s="11"/>
      <c r="AH8" s="12"/>
      <c r="AI8" s="0"/>
      <c r="AJ8" s="0"/>
      <c r="AK8" s="24" t="str">
        <f aca="false">IF(AX11=0,"","Pelo regime de trabalho selecionado e pela duração da hora-aula o docente poderá ministrar até "&amp;IF(AX11=0,"",IF($AX$6=1,ROUND(8/$AW$15*60,0),ROUND(12/$AW$15*60,0))))&amp;IF(AX11=0,""," aulas.")</f>
        <v/>
      </c>
      <c r="AL8" s="24"/>
      <c r="AM8" s="24"/>
      <c r="AN8" s="24"/>
      <c r="AO8" s="24"/>
      <c r="AP8" s="24"/>
      <c r="AQ8" s="24"/>
      <c r="AR8" s="24"/>
      <c r="AS8" s="0"/>
      <c r="AT8" s="0"/>
      <c r="AU8" s="0"/>
      <c r="AV8" s="0"/>
      <c r="AW8" s="8" t="n">
        <v>3</v>
      </c>
      <c r="AX8" s="2" t="str">
        <f aca="false">IF(S13="","",1)</f>
        <v/>
      </c>
      <c r="AY8" s="1" t="str">
        <f aca="false">IF(AX8=1,40,"")</f>
        <v/>
      </c>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75" hidden="false" customHeight="true" outlineLevel="0" collapsed="false">
      <c r="A9" s="0"/>
      <c r="B9" s="9"/>
      <c r="C9" s="25" t="s">
        <v>9</v>
      </c>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11"/>
      <c r="AH9" s="12"/>
      <c r="AI9" s="0"/>
      <c r="AJ9" s="0"/>
      <c r="AK9" s="24"/>
      <c r="AL9" s="24"/>
      <c r="AM9" s="24"/>
      <c r="AN9" s="24"/>
      <c r="AO9" s="24"/>
      <c r="AP9" s="24"/>
      <c r="AQ9" s="24"/>
      <c r="AR9" s="24"/>
      <c r="AS9" s="0"/>
      <c r="AT9" s="0"/>
      <c r="AU9" s="0"/>
      <c r="AV9" s="0"/>
      <c r="AW9" s="8" t="n">
        <v>4</v>
      </c>
      <c r="AX9" s="2" t="str">
        <f aca="false">IF(W13="","",1)</f>
        <v/>
      </c>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5.75" hidden="false" customHeight="true" outlineLevel="0" collapsed="false">
      <c r="A10" s="0"/>
      <c r="B10" s="9"/>
      <c r="C10" s="26" t="s">
        <v>10</v>
      </c>
      <c r="D10" s="26"/>
      <c r="E10" s="26"/>
      <c r="F10" s="27"/>
      <c r="G10" s="27"/>
      <c r="H10" s="27"/>
      <c r="I10" s="27"/>
      <c r="J10" s="27"/>
      <c r="K10" s="27"/>
      <c r="L10" s="27"/>
      <c r="M10" s="27"/>
      <c r="N10" s="27"/>
      <c r="O10" s="27"/>
      <c r="P10" s="27"/>
      <c r="Q10" s="27"/>
      <c r="R10" s="27"/>
      <c r="S10" s="27"/>
      <c r="T10" s="27"/>
      <c r="U10" s="28" t="s">
        <v>11</v>
      </c>
      <c r="V10" s="28"/>
      <c r="W10" s="28"/>
      <c r="X10" s="28"/>
      <c r="Y10" s="28"/>
      <c r="Z10" s="28"/>
      <c r="AA10" s="29" t="s">
        <v>12</v>
      </c>
      <c r="AB10" s="29"/>
      <c r="AC10" s="29"/>
      <c r="AD10" s="29"/>
      <c r="AE10" s="29"/>
      <c r="AF10" s="29"/>
      <c r="AG10" s="11"/>
      <c r="AH10" s="12"/>
      <c r="AI10" s="0"/>
      <c r="AJ10" s="0"/>
      <c r="AK10" s="24" t="str">
        <f aca="false">IF(AX11=0,"","a menos que queira dedicar-se prioritariamente a atividades de ensino.")</f>
        <v/>
      </c>
      <c r="AL10" s="24"/>
      <c r="AM10" s="24"/>
      <c r="AN10" s="24"/>
      <c r="AO10" s="24"/>
      <c r="AP10" s="24"/>
      <c r="AQ10" s="24"/>
      <c r="AR10" s="24"/>
      <c r="AS10" s="0"/>
      <c r="AT10" s="0"/>
      <c r="AU10" s="0"/>
      <c r="AV10" s="0"/>
      <c r="AW10" s="8" t="n">
        <v>5</v>
      </c>
      <c r="AX10" s="2" t="str">
        <f aca="false">IF(AB13="","",1)</f>
        <v/>
      </c>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5.75" hidden="false" customHeight="true" outlineLevel="0" collapsed="false">
      <c r="A11" s="0"/>
      <c r="B11" s="9"/>
      <c r="C11" s="26" t="s">
        <v>13</v>
      </c>
      <c r="D11" s="26"/>
      <c r="E11" s="26"/>
      <c r="F11" s="27" t="s">
        <v>14</v>
      </c>
      <c r="G11" s="27"/>
      <c r="H11" s="27"/>
      <c r="I11" s="27"/>
      <c r="J11" s="27"/>
      <c r="K11" s="27"/>
      <c r="L11" s="27"/>
      <c r="M11" s="27"/>
      <c r="N11" s="28" t="s">
        <v>15</v>
      </c>
      <c r="O11" s="28"/>
      <c r="P11" s="28"/>
      <c r="Q11" s="30"/>
      <c r="R11" s="30"/>
      <c r="S11" s="30"/>
      <c r="T11" s="30"/>
      <c r="U11" s="30"/>
      <c r="V11" s="30"/>
      <c r="W11" s="30"/>
      <c r="X11" s="30"/>
      <c r="Y11" s="30"/>
      <c r="Z11" s="30"/>
      <c r="AA11" s="30"/>
      <c r="AB11" s="30"/>
      <c r="AC11" s="30"/>
      <c r="AD11" s="30"/>
      <c r="AE11" s="30"/>
      <c r="AF11" s="30"/>
      <c r="AG11" s="11"/>
      <c r="AH11" s="12"/>
      <c r="AI11" s="0"/>
      <c r="AJ11" s="0"/>
      <c r="AK11" s="24" t="str">
        <f aca="false">IF(AX11=0,"","Se pretende dedicar-se prioritarimente a atividades de ensino, marque a caixa abaixo.")</f>
        <v/>
      </c>
      <c r="AL11" s="24"/>
      <c r="AM11" s="24"/>
      <c r="AN11" s="24"/>
      <c r="AO11" s="24"/>
      <c r="AP11" s="24"/>
      <c r="AQ11" s="24"/>
      <c r="AR11" s="24"/>
      <c r="AS11" s="0"/>
      <c r="AT11" s="0"/>
      <c r="AU11" s="0"/>
      <c r="AV11" s="0"/>
      <c r="AW11" s="0"/>
      <c r="AX11" s="1" t="n">
        <f aca="false">SUM(AX6:AX10)</f>
        <v>0</v>
      </c>
      <c r="AY11" s="1" t="n">
        <f aca="false">SUM(AY6:AY10)</f>
        <v>0</v>
      </c>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5.75" hidden="false" customHeight="true" outlineLevel="0" collapsed="false">
      <c r="A12" s="0"/>
      <c r="B12" s="9"/>
      <c r="C12" s="26" t="s">
        <v>16</v>
      </c>
      <c r="D12" s="26"/>
      <c r="E12" s="26"/>
      <c r="F12" s="31"/>
      <c r="G12" s="31"/>
      <c r="H12" s="31"/>
      <c r="I12" s="31"/>
      <c r="J12" s="31"/>
      <c r="K12" s="32" t="s">
        <v>17</v>
      </c>
      <c r="L12" s="32"/>
      <c r="M12" s="32"/>
      <c r="N12" s="32"/>
      <c r="O12" s="33"/>
      <c r="P12" s="33"/>
      <c r="Q12" s="33"/>
      <c r="R12" s="33"/>
      <c r="S12" s="33"/>
      <c r="T12" s="33"/>
      <c r="U12" s="32" t="s">
        <v>18</v>
      </c>
      <c r="V12" s="32"/>
      <c r="W12" s="32"/>
      <c r="X12" s="34"/>
      <c r="Y12" s="34"/>
      <c r="Z12" s="34"/>
      <c r="AA12" s="34"/>
      <c r="AB12" s="34"/>
      <c r="AC12" s="34"/>
      <c r="AD12" s="34"/>
      <c r="AE12" s="34"/>
      <c r="AF12" s="34"/>
      <c r="AG12" s="11"/>
      <c r="AH12" s="12"/>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5.75" hidden="false" customHeight="true" outlineLevel="0" collapsed="false">
      <c r="A13" s="0"/>
      <c r="B13" s="9"/>
      <c r="C13" s="35" t="s">
        <v>19</v>
      </c>
      <c r="D13" s="35"/>
      <c r="E13" s="35"/>
      <c r="F13" s="35"/>
      <c r="G13" s="35"/>
      <c r="H13" s="35"/>
      <c r="I13" s="36"/>
      <c r="J13" s="37" t="s">
        <v>20</v>
      </c>
      <c r="K13" s="37"/>
      <c r="L13" s="37"/>
      <c r="M13" s="37"/>
      <c r="N13" s="36"/>
      <c r="O13" s="37" t="s">
        <v>21</v>
      </c>
      <c r="P13" s="37"/>
      <c r="Q13" s="37"/>
      <c r="R13" s="37"/>
      <c r="S13" s="36"/>
      <c r="T13" s="38" t="s">
        <v>22</v>
      </c>
      <c r="U13" s="38"/>
      <c r="V13" s="38"/>
      <c r="W13" s="36"/>
      <c r="X13" s="37" t="s">
        <v>23</v>
      </c>
      <c r="Y13" s="37"/>
      <c r="Z13" s="37"/>
      <c r="AA13" s="37"/>
      <c r="AB13" s="36"/>
      <c r="AC13" s="39" t="s">
        <v>24</v>
      </c>
      <c r="AD13" s="39"/>
      <c r="AE13" s="39"/>
      <c r="AF13" s="39"/>
      <c r="AG13" s="11"/>
      <c r="AH13" s="12"/>
      <c r="AI13" s="0"/>
      <c r="AJ13" s="0"/>
      <c r="AK13" s="0"/>
      <c r="AL13" s="0"/>
      <c r="AM13" s="0"/>
      <c r="AN13" s="0"/>
      <c r="AO13" s="0"/>
      <c r="AP13" s="0"/>
      <c r="AQ13" s="0"/>
      <c r="AR13" s="0"/>
      <c r="AS13" s="0"/>
      <c r="AT13" s="0"/>
      <c r="AU13" s="0"/>
      <c r="AV13" s="0"/>
      <c r="AW13" s="2" t="s">
        <v>25</v>
      </c>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5.75" hidden="false" customHeight="true" outlineLevel="0" collapsed="false">
      <c r="A14" s="0"/>
      <c r="B14" s="9"/>
      <c r="C14" s="40" t="str">
        <f aca="false">IF(AND(I13="",N13="",S13="",W13="",AB13=""),"Selecione seu regime de trabalho.",IF(AND(AX9=1,AX10=1),"O docente não pode ser substituto e temporário ao mesmo tempo",IF(AND(AX6=1,AX7=1),"O docente não pode ser 20h e 40h ao mesmo tempo",IF(AND(AX7=1,AX8=1),"O docente RDE já possui regime de 40h. Não precisa marcar o 40h se for RDE",IF(OR(AX9=1,AX10=1)*AND(AX8=1),"O docente substituto ou temporário não pode ser RDE",IF(AND(AX6=1,AX8=1),"O docente RDE tem regime de 40h, então não pode ser 20h",""))))))</f>
        <v>Selecione seu regime de trabalho.</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11"/>
      <c r="AH14" s="12"/>
      <c r="AI14" s="0"/>
      <c r="AJ14" s="0"/>
      <c r="AK14" s="24" t="str">
        <f aca="false">IF(AX11=0,"",IF(AW19=1,"Neste caso, o docente deverá ministrar, no máximo, "&amp;IF(AX11=0,"",IF(AW19=1,IF($AX$6=1,ROUND(8/$AW$15*60,0),ROUND(16/$AW$15*60,0)),"")),""))&amp;IF(AX11=0,"",IF(AW19=1," aulas.",""))</f>
        <v/>
      </c>
      <c r="AL14" s="24"/>
      <c r="AM14" s="24"/>
      <c r="AN14" s="24"/>
      <c r="AO14" s="24"/>
      <c r="AP14" s="24"/>
      <c r="AQ14" s="24"/>
      <c r="AR14" s="24"/>
      <c r="AS14" s="0"/>
      <c r="AT14" s="0"/>
      <c r="AU14" s="0"/>
      <c r="AV14" s="0"/>
      <c r="AW14" s="8" t="n">
        <v>2</v>
      </c>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5.75" hidden="false" customHeight="true" outlineLevel="0" collapsed="false">
      <c r="A15" s="0"/>
      <c r="B15" s="9"/>
      <c r="C15" s="41" t="s">
        <v>26</v>
      </c>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11"/>
      <c r="AH15" s="12"/>
      <c r="AI15" s="0"/>
      <c r="AJ15" s="0"/>
      <c r="AK15" s="24" t="str">
        <f aca="false">IF(AX11=0,"","Pelas opções selecionadas até aqui, o docente deverá marcar no quadro de disponibilidade um total de "&amp;CEILING(AW22,1)&amp;" células.")</f>
        <v/>
      </c>
      <c r="AL15" s="24"/>
      <c r="AM15" s="24"/>
      <c r="AN15" s="24"/>
      <c r="AO15" s="24"/>
      <c r="AP15" s="24"/>
      <c r="AQ15" s="24"/>
      <c r="AR15" s="24"/>
      <c r="AS15" s="0"/>
      <c r="AT15" s="0"/>
      <c r="AU15" s="0"/>
      <c r="AV15" s="0"/>
      <c r="AW15" s="8" t="n">
        <f aca="false">IF(AW14=1,45,50)</f>
        <v>50</v>
      </c>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5.75" hidden="false" customHeight="true" outlineLevel="0" collapsed="false">
      <c r="A16" s="0"/>
      <c r="B16" s="9"/>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11"/>
      <c r="AH16" s="12"/>
      <c r="AI16" s="0"/>
      <c r="AJ16" s="0"/>
      <c r="AK16" s="24"/>
      <c r="AL16" s="24"/>
      <c r="AM16" s="24"/>
      <c r="AN16" s="24"/>
      <c r="AO16" s="24"/>
      <c r="AP16" s="24"/>
      <c r="AQ16" s="24"/>
      <c r="AR16" s="24"/>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5.75" hidden="false" customHeight="true" outlineLevel="0" collapsed="false">
      <c r="A17" s="0"/>
      <c r="B17" s="9"/>
      <c r="C17" s="42" t="s">
        <v>27</v>
      </c>
      <c r="D17" s="42"/>
      <c r="E17" s="43" t="s">
        <v>28</v>
      </c>
      <c r="F17" s="43"/>
      <c r="G17" s="43"/>
      <c r="H17" s="43"/>
      <c r="I17" s="44" t="s">
        <v>29</v>
      </c>
      <c r="J17" s="44"/>
      <c r="K17" s="44"/>
      <c r="L17" s="44"/>
      <c r="M17" s="44" t="s">
        <v>30</v>
      </c>
      <c r="N17" s="44"/>
      <c r="O17" s="44"/>
      <c r="P17" s="44"/>
      <c r="Q17" s="44" t="s">
        <v>31</v>
      </c>
      <c r="R17" s="44"/>
      <c r="S17" s="44"/>
      <c r="T17" s="44"/>
      <c r="U17" s="44" t="s">
        <v>32</v>
      </c>
      <c r="V17" s="44"/>
      <c r="W17" s="44"/>
      <c r="X17" s="44"/>
      <c r="Y17" s="44" t="s">
        <v>33</v>
      </c>
      <c r="Z17" s="44"/>
      <c r="AA17" s="44"/>
      <c r="AB17" s="44"/>
      <c r="AC17" s="45" t="s">
        <v>34</v>
      </c>
      <c r="AD17" s="45"/>
      <c r="AE17" s="45"/>
      <c r="AF17" s="45"/>
      <c r="AG17" s="11"/>
      <c r="AH17" s="12"/>
      <c r="AI17" s="0"/>
      <c r="AJ17" s="0"/>
      <c r="AK17" s="24"/>
      <c r="AL17" s="24"/>
      <c r="AM17" s="24"/>
      <c r="AN17" s="24"/>
      <c r="AO17" s="24"/>
      <c r="AP17" s="24"/>
      <c r="AQ17" s="24"/>
      <c r="AR17" s="24"/>
      <c r="AS17" s="0"/>
      <c r="AT17" s="0"/>
      <c r="AU17" s="0"/>
      <c r="AV17" s="0"/>
      <c r="AW17" s="2" t="s">
        <v>35</v>
      </c>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5.75" hidden="false" customHeight="true" outlineLevel="0" collapsed="false">
      <c r="A18" s="0"/>
      <c r="B18" s="9"/>
      <c r="C18" s="46" t="s">
        <v>36</v>
      </c>
      <c r="D18" s="46"/>
      <c r="E18" s="47" t="n">
        <f aca="false">IF($AY$39=0,1,AV42)</f>
        <v>1</v>
      </c>
      <c r="F18" s="47"/>
      <c r="G18" s="47"/>
      <c r="H18" s="47"/>
      <c r="I18" s="48"/>
      <c r="J18" s="49"/>
      <c r="K18" s="49"/>
      <c r="L18" s="49"/>
      <c r="M18" s="48"/>
      <c r="N18" s="49"/>
      <c r="O18" s="49"/>
      <c r="P18" s="49"/>
      <c r="Q18" s="48"/>
      <c r="R18" s="49"/>
      <c r="S18" s="49"/>
      <c r="T18" s="49"/>
      <c r="U18" s="48"/>
      <c r="V18" s="49"/>
      <c r="W18" s="49"/>
      <c r="X18" s="49"/>
      <c r="Y18" s="48"/>
      <c r="Z18" s="49"/>
      <c r="AA18" s="49"/>
      <c r="AB18" s="49"/>
      <c r="AC18" s="48"/>
      <c r="AD18" s="50"/>
      <c r="AE18" s="50"/>
      <c r="AF18" s="50"/>
      <c r="AG18" s="51"/>
      <c r="AH18" s="12"/>
      <c r="AI18" s="0"/>
      <c r="AJ18" s="0"/>
      <c r="AK18" s="52" t="str">
        <f aca="false">IF(AX11=0,"","Estas devem ser distribuídas nos turnos onde pretende ministrar as aulas.")</f>
        <v/>
      </c>
      <c r="AL18" s="52"/>
      <c r="AM18" s="52"/>
      <c r="AN18" s="52"/>
      <c r="AO18" s="52"/>
      <c r="AP18" s="52"/>
      <c r="AQ18" s="52"/>
      <c r="AR18" s="52"/>
      <c r="AS18" s="0"/>
      <c r="AT18" s="0"/>
      <c r="AU18" s="0"/>
      <c r="AV18" s="0"/>
      <c r="AW18" s="53" t="n">
        <f aca="false">FALSE()</f>
        <v>0</v>
      </c>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5.75" hidden="false" customHeight="true" outlineLevel="0" collapsed="false">
      <c r="A19" s="0"/>
      <c r="B19" s="9"/>
      <c r="C19" s="46"/>
      <c r="D19" s="46"/>
      <c r="E19" s="47" t="n">
        <f aca="false">IF($AY$39=0,2,AV43)</f>
        <v>2</v>
      </c>
      <c r="F19" s="47"/>
      <c r="G19" s="47"/>
      <c r="H19" s="47"/>
      <c r="I19" s="48"/>
      <c r="J19" s="49"/>
      <c r="K19" s="49"/>
      <c r="L19" s="49"/>
      <c r="M19" s="48"/>
      <c r="N19" s="49"/>
      <c r="O19" s="49"/>
      <c r="P19" s="49"/>
      <c r="Q19" s="48"/>
      <c r="R19" s="49"/>
      <c r="S19" s="49"/>
      <c r="T19" s="49"/>
      <c r="U19" s="48"/>
      <c r="V19" s="49"/>
      <c r="W19" s="49"/>
      <c r="X19" s="49"/>
      <c r="Y19" s="48"/>
      <c r="Z19" s="49"/>
      <c r="AA19" s="49"/>
      <c r="AB19" s="49"/>
      <c r="AC19" s="48"/>
      <c r="AD19" s="50"/>
      <c r="AE19" s="50"/>
      <c r="AF19" s="50"/>
      <c r="AG19" s="51"/>
      <c r="AH19" s="12"/>
      <c r="AI19" s="0"/>
      <c r="AJ19" s="0"/>
      <c r="AK19" s="0"/>
      <c r="AL19" s="0"/>
      <c r="AM19" s="0"/>
      <c r="AN19" s="0"/>
      <c r="AO19" s="0"/>
      <c r="AP19" s="0"/>
      <c r="AQ19" s="0"/>
      <c r="AR19" s="0"/>
      <c r="AS19" s="0"/>
      <c r="AT19" s="0"/>
      <c r="AU19" s="0"/>
      <c r="AV19" s="0"/>
      <c r="AW19" s="8" t="n">
        <f aca="false">IF(AW18=1,1,2)</f>
        <v>2</v>
      </c>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5.75" hidden="false" customHeight="true" outlineLevel="0" collapsed="false">
      <c r="A20" s="0"/>
      <c r="B20" s="9"/>
      <c r="C20" s="46"/>
      <c r="D20" s="46"/>
      <c r="E20" s="47" t="n">
        <f aca="false">IF($AY$39=0,3,AV44)</f>
        <v>3</v>
      </c>
      <c r="F20" s="47"/>
      <c r="G20" s="47"/>
      <c r="H20" s="47"/>
      <c r="I20" s="48"/>
      <c r="J20" s="49"/>
      <c r="K20" s="49"/>
      <c r="L20" s="49"/>
      <c r="M20" s="48"/>
      <c r="N20" s="49"/>
      <c r="O20" s="49"/>
      <c r="P20" s="49"/>
      <c r="Q20" s="48"/>
      <c r="R20" s="49"/>
      <c r="S20" s="49"/>
      <c r="T20" s="49"/>
      <c r="U20" s="48"/>
      <c r="V20" s="49"/>
      <c r="W20" s="49"/>
      <c r="X20" s="49"/>
      <c r="Y20" s="48"/>
      <c r="Z20" s="49"/>
      <c r="AA20" s="49"/>
      <c r="AB20" s="49"/>
      <c r="AC20" s="48"/>
      <c r="AD20" s="50"/>
      <c r="AE20" s="50"/>
      <c r="AF20" s="50"/>
      <c r="AG20" s="51"/>
      <c r="AH20" s="12"/>
      <c r="AI20" s="0"/>
      <c r="AJ20" s="0"/>
      <c r="AK20" s="52" t="str">
        <f aca="false">IF(AX11=0,"","Células preenchidas até o momento:")</f>
        <v/>
      </c>
      <c r="AL20" s="52"/>
      <c r="AM20" s="52"/>
      <c r="AN20" s="52"/>
      <c r="AO20" s="52" t="str">
        <f aca="false">IF(AX11=0,"","Células que faltam:")</f>
        <v/>
      </c>
      <c r="AP20" s="52"/>
      <c r="AQ20" s="52"/>
      <c r="AR20" s="52"/>
      <c r="AS20" s="0"/>
      <c r="AT20" s="0"/>
      <c r="AU20" s="0"/>
      <c r="AV20" s="0"/>
      <c r="AW20" s="0"/>
      <c r="AX20" s="0"/>
      <c r="AY20" s="0"/>
      <c r="AZ20" s="0"/>
      <c r="BA20" s="1" t="s">
        <v>37</v>
      </c>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5.75" hidden="false" customHeight="true" outlineLevel="0" collapsed="false">
      <c r="A21" s="0"/>
      <c r="B21" s="9"/>
      <c r="C21" s="46"/>
      <c r="D21" s="46"/>
      <c r="E21" s="47" t="n">
        <f aca="false">IF($AY$39=0,4,AV45)</f>
        <v>4</v>
      </c>
      <c r="F21" s="47"/>
      <c r="G21" s="47"/>
      <c r="H21" s="47"/>
      <c r="I21" s="48"/>
      <c r="J21" s="49"/>
      <c r="K21" s="49"/>
      <c r="L21" s="49"/>
      <c r="M21" s="48"/>
      <c r="N21" s="49"/>
      <c r="O21" s="49"/>
      <c r="P21" s="49"/>
      <c r="Q21" s="48"/>
      <c r="R21" s="49"/>
      <c r="S21" s="49"/>
      <c r="T21" s="49"/>
      <c r="U21" s="48"/>
      <c r="V21" s="49"/>
      <c r="W21" s="49"/>
      <c r="X21" s="49"/>
      <c r="Y21" s="48"/>
      <c r="Z21" s="49"/>
      <c r="AA21" s="49"/>
      <c r="AB21" s="49"/>
      <c r="AC21" s="48"/>
      <c r="AD21" s="50"/>
      <c r="AE21" s="50"/>
      <c r="AF21" s="50"/>
      <c r="AG21" s="51"/>
      <c r="AH21" s="12"/>
      <c r="AI21" s="0"/>
      <c r="AJ21" s="0"/>
      <c r="AK21" s="0"/>
      <c r="AL21" s="54" t="str">
        <f aca="false">IF(AX11=0,"",COUNTA(I18:I23,M18:M23,Q18:Q23,U18:U23,Y18:Y23,AC18:AC23,I26:I31,M26:M31,Q26:Q31,U26:U31,Y26:Y31,AC26:AC31,I34:I38,M34:M38,Q34:Q38,U34:U38,Y34:Y38,AC34:AC38))</f>
        <v/>
      </c>
      <c r="AM21" s="54"/>
      <c r="AN21" s="0"/>
      <c r="AO21" s="0"/>
      <c r="AP21" s="54" t="str">
        <f aca="false">IF(AX11=0,"",IF(AL21=CEILING(AW22,1),"Pronto, não precisa mais preencher células",IF(AL21&gt;CEILING(AW22,1),"Você preencheu mais células que o necessário",CEILING(AW22,1)-AL21)))</f>
        <v/>
      </c>
      <c r="AQ21" s="54"/>
      <c r="AR21" s="13"/>
      <c r="AS21" s="0"/>
      <c r="AT21" s="0"/>
      <c r="AU21" s="0"/>
      <c r="AV21" s="0"/>
      <c r="AW21" s="2" t="s">
        <v>38</v>
      </c>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5.75" hidden="false" customHeight="true" outlineLevel="0" collapsed="false">
      <c r="A22" s="0"/>
      <c r="B22" s="9"/>
      <c r="C22" s="46"/>
      <c r="D22" s="46"/>
      <c r="E22" s="47" t="n">
        <f aca="false">IF($AY$39=0,5,AV46)</f>
        <v>5</v>
      </c>
      <c r="F22" s="47"/>
      <c r="G22" s="47"/>
      <c r="H22" s="47"/>
      <c r="I22" s="48"/>
      <c r="J22" s="49"/>
      <c r="K22" s="49"/>
      <c r="L22" s="49"/>
      <c r="M22" s="48"/>
      <c r="N22" s="49"/>
      <c r="O22" s="49"/>
      <c r="P22" s="49"/>
      <c r="Q22" s="48"/>
      <c r="R22" s="49"/>
      <c r="S22" s="49"/>
      <c r="T22" s="49"/>
      <c r="U22" s="48"/>
      <c r="V22" s="49"/>
      <c r="W22" s="49"/>
      <c r="X22" s="49"/>
      <c r="Y22" s="48"/>
      <c r="Z22" s="49"/>
      <c r="AA22" s="49"/>
      <c r="AB22" s="49"/>
      <c r="AC22" s="48"/>
      <c r="AD22" s="50"/>
      <c r="AE22" s="50"/>
      <c r="AF22" s="50"/>
      <c r="AG22" s="51"/>
      <c r="AH22" s="12"/>
      <c r="AI22" s="0"/>
      <c r="AJ22" s="0"/>
      <c r="AK22" s="55" t="s">
        <v>39</v>
      </c>
      <c r="AL22" s="55"/>
      <c r="AM22" s="55"/>
      <c r="AN22" s="55"/>
      <c r="AO22" s="55"/>
      <c r="AP22" s="55"/>
      <c r="AQ22" s="55"/>
      <c r="AR22" s="55"/>
      <c r="AS22" s="0"/>
      <c r="AT22" s="0"/>
      <c r="AU22" s="0"/>
      <c r="AV22" s="0"/>
      <c r="AW22" s="8" t="n">
        <f aca="false">IF(AY11=20,ROUND(12*60/AW15,0),ROUND(24*60/AW15,0))</f>
        <v>29</v>
      </c>
      <c r="AX22" s="0"/>
      <c r="AY22" s="0"/>
      <c r="AZ22" s="0"/>
      <c r="BA22" s="1" t="s">
        <v>40</v>
      </c>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5.75" hidden="false" customHeight="true" outlineLevel="0" collapsed="false">
      <c r="A23" s="0"/>
      <c r="B23" s="9"/>
      <c r="C23" s="46"/>
      <c r="D23" s="46"/>
      <c r="E23" s="47" t="n">
        <f aca="false">IF($AY$39=0,6,AV47)</f>
        <v>6</v>
      </c>
      <c r="F23" s="47"/>
      <c r="G23" s="47"/>
      <c r="H23" s="47"/>
      <c r="I23" s="48"/>
      <c r="J23" s="49"/>
      <c r="K23" s="49"/>
      <c r="L23" s="49"/>
      <c r="M23" s="48"/>
      <c r="N23" s="49"/>
      <c r="O23" s="49"/>
      <c r="P23" s="49"/>
      <c r="Q23" s="48"/>
      <c r="R23" s="49"/>
      <c r="S23" s="49"/>
      <c r="T23" s="49"/>
      <c r="U23" s="48"/>
      <c r="V23" s="49"/>
      <c r="W23" s="49"/>
      <c r="X23" s="49"/>
      <c r="Y23" s="48"/>
      <c r="Z23" s="49"/>
      <c r="AA23" s="49"/>
      <c r="AB23" s="49"/>
      <c r="AC23" s="48"/>
      <c r="AD23" s="50"/>
      <c r="AE23" s="50"/>
      <c r="AF23" s="50"/>
      <c r="AG23" s="51"/>
      <c r="AH23" s="12"/>
      <c r="AI23" s="0"/>
      <c r="AJ23" s="0"/>
      <c r="AK23" s="55"/>
      <c r="AL23" s="55"/>
      <c r="AM23" s="55"/>
      <c r="AN23" s="55"/>
      <c r="AO23" s="55"/>
      <c r="AP23" s="55"/>
      <c r="AQ23" s="55"/>
      <c r="AR23" s="55"/>
      <c r="AS23" s="0"/>
      <c r="AT23" s="0"/>
      <c r="AU23" s="0"/>
      <c r="AV23" s="0"/>
      <c r="AW23" s="0"/>
      <c r="AX23" s="0"/>
      <c r="AY23" s="0"/>
      <c r="AZ23" s="0"/>
      <c r="BA23" s="1" t="s">
        <v>41</v>
      </c>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5.75" hidden="false" customHeight="true" outlineLevel="0" collapsed="false">
      <c r="A24" s="0"/>
      <c r="B24" s="9"/>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11"/>
      <c r="AH24" s="12"/>
      <c r="AI24" s="0"/>
      <c r="AJ24" s="0"/>
      <c r="AK24" s="55"/>
      <c r="AL24" s="55"/>
      <c r="AM24" s="55"/>
      <c r="AN24" s="55"/>
      <c r="AO24" s="55"/>
      <c r="AP24" s="55"/>
      <c r="AQ24" s="55"/>
      <c r="AR24" s="55"/>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5.75" hidden="false" customHeight="true" outlineLevel="0" collapsed="false">
      <c r="A25" s="0"/>
      <c r="B25" s="9"/>
      <c r="C25" s="42" t="s">
        <v>27</v>
      </c>
      <c r="D25" s="42"/>
      <c r="E25" s="43" t="s">
        <v>28</v>
      </c>
      <c r="F25" s="43"/>
      <c r="G25" s="43"/>
      <c r="H25" s="43"/>
      <c r="I25" s="44" t="str">
        <f aca="false">I17</f>
        <v>Segunda</v>
      </c>
      <c r="J25" s="44"/>
      <c r="K25" s="44"/>
      <c r="L25" s="44"/>
      <c r="M25" s="44" t="str">
        <f aca="false">M17</f>
        <v>Terça</v>
      </c>
      <c r="N25" s="44"/>
      <c r="O25" s="44"/>
      <c r="P25" s="44"/>
      <c r="Q25" s="44" t="str">
        <f aca="false">Q17</f>
        <v>Quarta</v>
      </c>
      <c r="R25" s="44"/>
      <c r="S25" s="44"/>
      <c r="T25" s="44"/>
      <c r="U25" s="44" t="str">
        <f aca="false">U17</f>
        <v>Quinta</v>
      </c>
      <c r="V25" s="44"/>
      <c r="W25" s="44"/>
      <c r="X25" s="44"/>
      <c r="Y25" s="44" t="str">
        <f aca="false">Y17</f>
        <v>Sexta</v>
      </c>
      <c r="Z25" s="44"/>
      <c r="AA25" s="44"/>
      <c r="AB25" s="44"/>
      <c r="AC25" s="45" t="str">
        <f aca="false">AC17</f>
        <v>Sábado</v>
      </c>
      <c r="AD25" s="45"/>
      <c r="AE25" s="45"/>
      <c r="AF25" s="45"/>
      <c r="AG25" s="11"/>
      <c r="AH25" s="12"/>
      <c r="AI25" s="0"/>
      <c r="AJ25" s="0"/>
      <c r="AK25" s="55"/>
      <c r="AL25" s="55"/>
      <c r="AM25" s="55"/>
      <c r="AN25" s="55"/>
      <c r="AO25" s="55"/>
      <c r="AP25" s="55"/>
      <c r="AQ25" s="55"/>
      <c r="AR25" s="55"/>
      <c r="AS25" s="0"/>
      <c r="AT25" s="0"/>
      <c r="AU25" s="0"/>
      <c r="AV25" s="0"/>
      <c r="AW25" s="2" t="s">
        <v>42</v>
      </c>
      <c r="AX25" s="0"/>
      <c r="AY25" s="0"/>
      <c r="AZ25" s="0"/>
      <c r="BA25" s="1" t="s">
        <v>43</v>
      </c>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5.75" hidden="false" customHeight="true" outlineLevel="0" collapsed="false">
      <c r="A26" s="0"/>
      <c r="B26" s="9"/>
      <c r="C26" s="46" t="s">
        <v>44</v>
      </c>
      <c r="D26" s="46"/>
      <c r="E26" s="47" t="n">
        <f aca="false">IF($AY$39=0,1,AV50)</f>
        <v>1</v>
      </c>
      <c r="F26" s="47"/>
      <c r="G26" s="47"/>
      <c r="H26" s="47"/>
      <c r="I26" s="48"/>
      <c r="J26" s="49"/>
      <c r="K26" s="49"/>
      <c r="L26" s="49"/>
      <c r="M26" s="48"/>
      <c r="N26" s="49"/>
      <c r="O26" s="49"/>
      <c r="P26" s="49"/>
      <c r="Q26" s="48"/>
      <c r="R26" s="49"/>
      <c r="S26" s="49"/>
      <c r="T26" s="49"/>
      <c r="U26" s="48"/>
      <c r="V26" s="49"/>
      <c r="W26" s="49"/>
      <c r="X26" s="49"/>
      <c r="Y26" s="48"/>
      <c r="Z26" s="49"/>
      <c r="AA26" s="49"/>
      <c r="AB26" s="49"/>
      <c r="AC26" s="48"/>
      <c r="AD26" s="50"/>
      <c r="AE26" s="50"/>
      <c r="AF26" s="50"/>
      <c r="AG26" s="51"/>
      <c r="AH26" s="12"/>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5.75" hidden="false" customHeight="true" outlineLevel="0" collapsed="false">
      <c r="A27" s="0"/>
      <c r="B27" s="9"/>
      <c r="C27" s="46"/>
      <c r="D27" s="46"/>
      <c r="E27" s="47" t="n">
        <f aca="false">IF($AY$39=0,2,AV51)</f>
        <v>2</v>
      </c>
      <c r="F27" s="47"/>
      <c r="G27" s="47"/>
      <c r="H27" s="47"/>
      <c r="I27" s="48"/>
      <c r="J27" s="49"/>
      <c r="K27" s="49"/>
      <c r="L27" s="49"/>
      <c r="M27" s="48"/>
      <c r="N27" s="49"/>
      <c r="O27" s="49"/>
      <c r="P27" s="49"/>
      <c r="Q27" s="48"/>
      <c r="R27" s="49"/>
      <c r="S27" s="49"/>
      <c r="T27" s="49"/>
      <c r="U27" s="48"/>
      <c r="V27" s="49"/>
      <c r="W27" s="49"/>
      <c r="X27" s="49"/>
      <c r="Y27" s="48"/>
      <c r="Z27" s="49"/>
      <c r="AA27" s="49"/>
      <c r="AB27" s="49"/>
      <c r="AC27" s="48"/>
      <c r="AD27" s="50"/>
      <c r="AE27" s="50"/>
      <c r="AF27" s="50"/>
      <c r="AG27" s="51"/>
      <c r="AH27" s="12"/>
      <c r="AI27" s="0"/>
      <c r="AJ27" s="0"/>
      <c r="AK27" s="0"/>
      <c r="AL27" s="0"/>
      <c r="AM27" s="0"/>
      <c r="AN27" s="0"/>
      <c r="AO27" s="0"/>
      <c r="AP27" s="0"/>
      <c r="AQ27" s="0"/>
      <c r="AR27" s="0"/>
      <c r="AS27" s="0"/>
      <c r="AT27" s="0"/>
      <c r="AU27" s="0"/>
      <c r="AV27" s="0"/>
      <c r="AW27" s="2" t="s">
        <v>45</v>
      </c>
      <c r="AX27" s="0"/>
      <c r="AY27" s="0"/>
      <c r="AZ27" s="0"/>
      <c r="BA27" s="1" t="s">
        <v>46</v>
      </c>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5.75" hidden="false" customHeight="true" outlineLevel="0" collapsed="false">
      <c r="A28" s="0"/>
      <c r="B28" s="9"/>
      <c r="C28" s="46"/>
      <c r="D28" s="46"/>
      <c r="E28" s="47" t="n">
        <f aca="false">IF($AY$39=0,3,AV52)</f>
        <v>3</v>
      </c>
      <c r="F28" s="47"/>
      <c r="G28" s="47"/>
      <c r="H28" s="47"/>
      <c r="I28" s="48"/>
      <c r="J28" s="49"/>
      <c r="K28" s="49"/>
      <c r="L28" s="49"/>
      <c r="M28" s="48"/>
      <c r="N28" s="49"/>
      <c r="O28" s="49"/>
      <c r="P28" s="49"/>
      <c r="Q28" s="48"/>
      <c r="R28" s="49"/>
      <c r="S28" s="49"/>
      <c r="T28" s="49"/>
      <c r="U28" s="48"/>
      <c r="V28" s="49"/>
      <c r="W28" s="49"/>
      <c r="X28" s="49"/>
      <c r="Y28" s="48"/>
      <c r="Z28" s="49"/>
      <c r="AA28" s="49"/>
      <c r="AB28" s="49"/>
      <c r="AC28" s="48"/>
      <c r="AD28" s="50"/>
      <c r="AE28" s="50"/>
      <c r="AF28" s="50"/>
      <c r="AG28" s="51"/>
      <c r="AH28" s="12"/>
      <c r="AI28" s="0"/>
      <c r="AJ28" s="0"/>
      <c r="AK28" s="57"/>
      <c r="AL28" s="58" t="s">
        <v>47</v>
      </c>
      <c r="AM28" s="58"/>
      <c r="AN28" s="58"/>
      <c r="AO28" s="58"/>
      <c r="AP28" s="58"/>
      <c r="AQ28" s="59" t="n">
        <v>0.0104166666666667</v>
      </c>
      <c r="AR28" s="60"/>
      <c r="AS28" s="0"/>
      <c r="AT28" s="0"/>
      <c r="AU28" s="0"/>
      <c r="AV28" s="0"/>
      <c r="AW28" s="2" t="s">
        <v>48</v>
      </c>
      <c r="AX28" s="0"/>
      <c r="AY28" s="0"/>
      <c r="AZ28" s="0"/>
      <c r="BA28" s="1" t="s">
        <v>49</v>
      </c>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5.75" hidden="false" customHeight="true" outlineLevel="0" collapsed="false">
      <c r="A29" s="0"/>
      <c r="B29" s="9"/>
      <c r="C29" s="46"/>
      <c r="D29" s="46"/>
      <c r="E29" s="47" t="n">
        <f aca="false">IF($AY$39=0,4,AV53)</f>
        <v>4</v>
      </c>
      <c r="F29" s="47"/>
      <c r="G29" s="47"/>
      <c r="H29" s="47"/>
      <c r="I29" s="48"/>
      <c r="J29" s="49"/>
      <c r="K29" s="49"/>
      <c r="L29" s="49"/>
      <c r="M29" s="48"/>
      <c r="N29" s="49"/>
      <c r="O29" s="49"/>
      <c r="P29" s="49"/>
      <c r="Q29" s="48"/>
      <c r="R29" s="49"/>
      <c r="S29" s="49"/>
      <c r="T29" s="49"/>
      <c r="U29" s="48"/>
      <c r="V29" s="49"/>
      <c r="W29" s="49"/>
      <c r="X29" s="49"/>
      <c r="Y29" s="48"/>
      <c r="Z29" s="49"/>
      <c r="AA29" s="49"/>
      <c r="AB29" s="49"/>
      <c r="AC29" s="48"/>
      <c r="AD29" s="50"/>
      <c r="AE29" s="50"/>
      <c r="AF29" s="50"/>
      <c r="AG29" s="51"/>
      <c r="AH29" s="12"/>
      <c r="AI29" s="0"/>
      <c r="AJ29" s="0"/>
      <c r="AK29" s="61"/>
      <c r="AL29" s="20"/>
      <c r="AM29" s="62"/>
      <c r="AN29" s="62"/>
      <c r="AO29" s="62"/>
      <c r="AP29" s="62"/>
      <c r="AQ29" s="62"/>
      <c r="AR29" s="63"/>
      <c r="AS29" s="0"/>
      <c r="AT29" s="0"/>
      <c r="AU29" s="0"/>
      <c r="AV29" s="0"/>
      <c r="AW29" s="2" t="s">
        <v>50</v>
      </c>
      <c r="AX29" s="0"/>
      <c r="AY29" s="0"/>
      <c r="AZ29" s="0"/>
      <c r="BA29" s="1" t="s">
        <v>51</v>
      </c>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5.75" hidden="false" customHeight="true" outlineLevel="0" collapsed="false">
      <c r="A30" s="0"/>
      <c r="B30" s="9"/>
      <c r="C30" s="46"/>
      <c r="D30" s="46"/>
      <c r="E30" s="47" t="n">
        <f aca="false">IF($AY$39=0,5,AV54)</f>
        <v>5</v>
      </c>
      <c r="F30" s="47"/>
      <c r="G30" s="47"/>
      <c r="H30" s="47"/>
      <c r="I30" s="48"/>
      <c r="J30" s="49"/>
      <c r="K30" s="49"/>
      <c r="L30" s="49"/>
      <c r="M30" s="48"/>
      <c r="N30" s="49"/>
      <c r="O30" s="49"/>
      <c r="P30" s="49"/>
      <c r="Q30" s="48"/>
      <c r="R30" s="49"/>
      <c r="S30" s="49"/>
      <c r="T30" s="49"/>
      <c r="U30" s="48"/>
      <c r="V30" s="49"/>
      <c r="W30" s="49"/>
      <c r="X30" s="49"/>
      <c r="Y30" s="48"/>
      <c r="Z30" s="49"/>
      <c r="AA30" s="49"/>
      <c r="AB30" s="49"/>
      <c r="AC30" s="48"/>
      <c r="AD30" s="50"/>
      <c r="AE30" s="50"/>
      <c r="AF30" s="50"/>
      <c r="AG30" s="51"/>
      <c r="AH30" s="12"/>
      <c r="AI30" s="0"/>
      <c r="AJ30" s="0"/>
      <c r="AK30" s="61"/>
      <c r="AL30" s="64" t="s">
        <v>52</v>
      </c>
      <c r="AM30" s="64"/>
      <c r="AN30" s="64"/>
      <c r="AO30" s="64"/>
      <c r="AP30" s="64"/>
      <c r="AQ30" s="65" t="str">
        <f aca="false">IF(AW46=0,AW45&amp;":"&amp;AW46&amp;AW46,IF(AW46=5,AW45&amp;":"&amp;0&amp;AW46,AW45&amp;":"&amp;AW46))</f>
        <v>7:00</v>
      </c>
      <c r="AR30" s="63"/>
      <c r="AS30" s="0"/>
      <c r="AT30" s="0"/>
      <c r="AU30" s="0"/>
      <c r="AV30" s="0"/>
      <c r="AW30" s="0"/>
      <c r="AX30" s="0"/>
      <c r="AY30" s="0"/>
      <c r="AZ30" s="0"/>
      <c r="BA30" s="1" t="s">
        <v>53</v>
      </c>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5.75" hidden="false" customHeight="true" outlineLevel="0" collapsed="false">
      <c r="A31" s="0"/>
      <c r="B31" s="9"/>
      <c r="C31" s="46"/>
      <c r="D31" s="46"/>
      <c r="E31" s="47" t="n">
        <f aca="false">IF($AY$39=0,6,AV55)</f>
        <v>6</v>
      </c>
      <c r="F31" s="47"/>
      <c r="G31" s="47"/>
      <c r="H31" s="47"/>
      <c r="I31" s="48"/>
      <c r="J31" s="49"/>
      <c r="K31" s="49"/>
      <c r="L31" s="49"/>
      <c r="M31" s="48"/>
      <c r="N31" s="49"/>
      <c r="O31" s="49"/>
      <c r="P31" s="49"/>
      <c r="Q31" s="48"/>
      <c r="R31" s="49"/>
      <c r="S31" s="49"/>
      <c r="T31" s="49"/>
      <c r="U31" s="48"/>
      <c r="V31" s="49"/>
      <c r="W31" s="49"/>
      <c r="X31" s="49"/>
      <c r="Y31" s="48"/>
      <c r="Z31" s="49"/>
      <c r="AA31" s="49"/>
      <c r="AB31" s="49"/>
      <c r="AC31" s="48"/>
      <c r="AD31" s="50"/>
      <c r="AE31" s="50"/>
      <c r="AF31" s="50"/>
      <c r="AG31" s="51"/>
      <c r="AH31" s="12"/>
      <c r="AI31" s="0"/>
      <c r="AJ31" s="0"/>
      <c r="AK31" s="61"/>
      <c r="AL31" s="20"/>
      <c r="AM31" s="62"/>
      <c r="AN31" s="62"/>
      <c r="AO31" s="62"/>
      <c r="AP31" s="62"/>
      <c r="AQ31" s="66"/>
      <c r="AR31" s="63"/>
      <c r="AS31" s="20"/>
      <c r="AT31" s="20"/>
      <c r="AU31" s="0"/>
      <c r="AV31" s="0"/>
      <c r="AW31" s="0"/>
      <c r="AX31" s="0"/>
      <c r="AY31" s="0"/>
      <c r="AZ31" s="0"/>
      <c r="BA31" s="0"/>
      <c r="BB31" s="0"/>
      <c r="BC31" s="0"/>
      <c r="BD31" s="0"/>
      <c r="BE31" s="0"/>
      <c r="BF31" s="1" t="s">
        <v>54</v>
      </c>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5.75" hidden="false" customHeight="true" outlineLevel="0" collapsed="false">
      <c r="A32" s="0"/>
      <c r="B32" s="9"/>
      <c r="C32" s="67"/>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9"/>
      <c r="AG32" s="11"/>
      <c r="AH32" s="12"/>
      <c r="AI32" s="0"/>
      <c r="AJ32" s="0"/>
      <c r="AK32" s="61"/>
      <c r="AL32" s="64" t="s">
        <v>55</v>
      </c>
      <c r="AM32" s="64"/>
      <c r="AN32" s="64"/>
      <c r="AO32" s="64"/>
      <c r="AP32" s="64"/>
      <c r="AQ32" s="70" t="n">
        <v>0.395833333333333</v>
      </c>
      <c r="AR32" s="63"/>
      <c r="AS32" s="20"/>
      <c r="AT32" s="2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5.75" hidden="false" customHeight="true" outlineLevel="0" collapsed="false">
      <c r="A33" s="0"/>
      <c r="B33" s="9"/>
      <c r="C33" s="42" t="s">
        <v>27</v>
      </c>
      <c r="D33" s="42"/>
      <c r="E33" s="43" t="s">
        <v>28</v>
      </c>
      <c r="F33" s="43"/>
      <c r="G33" s="43"/>
      <c r="H33" s="43"/>
      <c r="I33" s="44" t="str">
        <f aca="false">I25</f>
        <v>Segunda</v>
      </c>
      <c r="J33" s="44"/>
      <c r="K33" s="44"/>
      <c r="L33" s="44"/>
      <c r="M33" s="44" t="str">
        <f aca="false">M25</f>
        <v>Terça</v>
      </c>
      <c r="N33" s="44"/>
      <c r="O33" s="44"/>
      <c r="P33" s="44"/>
      <c r="Q33" s="44" t="str">
        <f aca="false">Q25</f>
        <v>Quarta</v>
      </c>
      <c r="R33" s="44"/>
      <c r="S33" s="44"/>
      <c r="T33" s="44"/>
      <c r="U33" s="44" t="str">
        <f aca="false">U25</f>
        <v>Quinta</v>
      </c>
      <c r="V33" s="44"/>
      <c r="W33" s="44"/>
      <c r="X33" s="44"/>
      <c r="Y33" s="44" t="str">
        <f aca="false">Y25</f>
        <v>Sexta</v>
      </c>
      <c r="Z33" s="44"/>
      <c r="AA33" s="44"/>
      <c r="AB33" s="44"/>
      <c r="AC33" s="45" t="str">
        <f aca="false">AC25</f>
        <v>Sábado</v>
      </c>
      <c r="AD33" s="45"/>
      <c r="AE33" s="45"/>
      <c r="AF33" s="45"/>
      <c r="AG33" s="11"/>
      <c r="AH33" s="12"/>
      <c r="AI33" s="0"/>
      <c r="AJ33" s="0"/>
      <c r="AK33" s="71"/>
      <c r="AL33" s="72" t="str">
        <f aca="false">IF(OR(AQ32=BF43,AQ32=BF44,AQ32=BF45,AQ32=BF46,AQ32=BF47),"","Atualize o horário do intervalo neste período")</f>
        <v/>
      </c>
      <c r="AM33" s="72"/>
      <c r="AN33" s="72"/>
      <c r="AO33" s="72"/>
      <c r="AP33" s="72"/>
      <c r="AQ33" s="73"/>
      <c r="AR33" s="74"/>
      <c r="AS33" s="20"/>
      <c r="AT33" s="20"/>
      <c r="AU33" s="0"/>
      <c r="AV33" s="0"/>
      <c r="AW33" s="0"/>
      <c r="AX33" s="0"/>
      <c r="AY33" s="75" t="s">
        <v>56</v>
      </c>
      <c r="AZ33" s="76"/>
      <c r="BA33" s="0"/>
      <c r="BB33" s="0"/>
      <c r="BC33" s="0"/>
      <c r="BD33" s="0"/>
      <c r="BE33" s="0"/>
      <c r="BF33" s="77" t="n">
        <v>0.00347222222222222</v>
      </c>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5.75" hidden="false" customHeight="true" outlineLevel="0" collapsed="false">
      <c r="A34" s="0"/>
      <c r="B34" s="9"/>
      <c r="C34" s="78" t="s">
        <v>57</v>
      </c>
      <c r="D34" s="78"/>
      <c r="E34" s="47" t="n">
        <f aca="false">IF($AY$39=0,1,AV58)</f>
        <v>1</v>
      </c>
      <c r="F34" s="47"/>
      <c r="G34" s="47"/>
      <c r="H34" s="47"/>
      <c r="I34" s="48"/>
      <c r="J34" s="49"/>
      <c r="K34" s="49"/>
      <c r="L34" s="49"/>
      <c r="M34" s="48"/>
      <c r="N34" s="49"/>
      <c r="O34" s="49"/>
      <c r="P34" s="49"/>
      <c r="Q34" s="48"/>
      <c r="R34" s="49"/>
      <c r="S34" s="49"/>
      <c r="T34" s="49"/>
      <c r="U34" s="48"/>
      <c r="V34" s="49"/>
      <c r="W34" s="49"/>
      <c r="X34" s="49"/>
      <c r="Y34" s="48"/>
      <c r="Z34" s="49"/>
      <c r="AA34" s="49"/>
      <c r="AB34" s="49"/>
      <c r="AC34" s="48"/>
      <c r="AD34" s="50"/>
      <c r="AE34" s="50"/>
      <c r="AF34" s="50"/>
      <c r="AG34" s="11"/>
      <c r="AH34" s="12"/>
      <c r="AI34" s="0"/>
      <c r="AJ34" s="0"/>
      <c r="AK34" s="0"/>
      <c r="AL34" s="0"/>
      <c r="AM34" s="0"/>
      <c r="AN34" s="0"/>
      <c r="AO34" s="0"/>
      <c r="AP34" s="0"/>
      <c r="AQ34" s="0"/>
      <c r="AR34" s="0"/>
      <c r="AS34" s="20"/>
      <c r="AT34" s="20"/>
      <c r="AU34" s="0"/>
      <c r="AV34" s="0"/>
      <c r="AW34" s="0"/>
      <c r="AX34" s="0"/>
      <c r="AY34" s="79" t="str">
        <f aca="false">0&amp;":"&amp;AZ34&amp;":"&amp;0</f>
        <v>0:50:0</v>
      </c>
      <c r="AZ34" s="75" t="n">
        <f aca="false">AW15</f>
        <v>50</v>
      </c>
      <c r="BA34" s="0"/>
      <c r="BB34" s="0"/>
      <c r="BC34" s="0"/>
      <c r="BD34" s="0"/>
      <c r="BE34" s="0"/>
      <c r="BF34" s="77" t="n">
        <v>0.00694444444444444</v>
      </c>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5.75" hidden="false" customHeight="true" outlineLevel="0" collapsed="false">
      <c r="A35" s="0"/>
      <c r="B35" s="9"/>
      <c r="C35" s="78"/>
      <c r="D35" s="78"/>
      <c r="E35" s="47" t="n">
        <f aca="false">IF($AY$39=0,2,AV59)</f>
        <v>2</v>
      </c>
      <c r="F35" s="47"/>
      <c r="G35" s="47"/>
      <c r="H35" s="47"/>
      <c r="I35" s="48"/>
      <c r="J35" s="49"/>
      <c r="K35" s="49"/>
      <c r="L35" s="49"/>
      <c r="M35" s="48"/>
      <c r="N35" s="49"/>
      <c r="O35" s="49"/>
      <c r="P35" s="49"/>
      <c r="Q35" s="48"/>
      <c r="R35" s="49"/>
      <c r="S35" s="49"/>
      <c r="T35" s="49"/>
      <c r="U35" s="48"/>
      <c r="V35" s="49"/>
      <c r="W35" s="49"/>
      <c r="X35" s="49"/>
      <c r="Y35" s="48"/>
      <c r="Z35" s="49"/>
      <c r="AA35" s="49"/>
      <c r="AB35" s="49"/>
      <c r="AC35" s="48"/>
      <c r="AD35" s="50"/>
      <c r="AE35" s="50"/>
      <c r="AF35" s="50"/>
      <c r="AG35" s="11"/>
      <c r="AH35" s="12"/>
      <c r="AI35" s="0"/>
      <c r="AJ35" s="0"/>
      <c r="AK35" s="57"/>
      <c r="AL35" s="58" t="s">
        <v>58</v>
      </c>
      <c r="AM35" s="58"/>
      <c r="AN35" s="58"/>
      <c r="AO35" s="58"/>
      <c r="AP35" s="58"/>
      <c r="AQ35" s="59" t="n">
        <v>0.0104166666666667</v>
      </c>
      <c r="AR35" s="60"/>
      <c r="AS35" s="20"/>
      <c r="AT35" s="20"/>
      <c r="AU35" s="0"/>
      <c r="AV35" s="0"/>
      <c r="AW35" s="0"/>
      <c r="AX35" s="0"/>
      <c r="AY35" s="0"/>
      <c r="AZ35" s="0"/>
      <c r="BA35" s="0"/>
      <c r="BB35" s="0"/>
      <c r="BC35" s="0"/>
      <c r="BD35" s="0"/>
      <c r="BE35" s="0"/>
      <c r="BF35" s="77" t="n">
        <v>0.0104166666666667</v>
      </c>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5.75" hidden="false" customHeight="true" outlineLevel="0" collapsed="false">
      <c r="A36" s="0"/>
      <c r="B36" s="9"/>
      <c r="C36" s="78"/>
      <c r="D36" s="78"/>
      <c r="E36" s="47" t="n">
        <f aca="false">IF($AY$39=0,3,AV60)</f>
        <v>3</v>
      </c>
      <c r="F36" s="47"/>
      <c r="G36" s="47"/>
      <c r="H36" s="47"/>
      <c r="I36" s="48"/>
      <c r="J36" s="49"/>
      <c r="K36" s="49"/>
      <c r="L36" s="49"/>
      <c r="M36" s="48"/>
      <c r="N36" s="49"/>
      <c r="O36" s="49"/>
      <c r="P36" s="49"/>
      <c r="Q36" s="48"/>
      <c r="R36" s="49"/>
      <c r="S36" s="49"/>
      <c r="T36" s="49"/>
      <c r="U36" s="48"/>
      <c r="V36" s="49"/>
      <c r="W36" s="49"/>
      <c r="X36" s="49"/>
      <c r="Y36" s="48"/>
      <c r="Z36" s="49"/>
      <c r="AA36" s="49"/>
      <c r="AB36" s="49"/>
      <c r="AC36" s="48"/>
      <c r="AD36" s="50"/>
      <c r="AE36" s="50"/>
      <c r="AF36" s="50"/>
      <c r="AG36" s="11"/>
      <c r="AH36" s="12"/>
      <c r="AI36" s="0"/>
      <c r="AJ36" s="0"/>
      <c r="AK36" s="61"/>
      <c r="AL36" s="20"/>
      <c r="AM36" s="20"/>
      <c r="AN36" s="20"/>
      <c r="AO36" s="20"/>
      <c r="AP36" s="20"/>
      <c r="AQ36" s="20"/>
      <c r="AR36" s="63"/>
      <c r="AS36" s="20"/>
      <c r="AT36" s="20"/>
      <c r="AU36" s="0"/>
      <c r="AV36" s="0"/>
      <c r="AW36" s="0"/>
      <c r="AX36" s="0"/>
      <c r="AY36" s="0"/>
      <c r="AZ36" s="0"/>
      <c r="BA36" s="0"/>
      <c r="BB36" s="0"/>
      <c r="BC36" s="0"/>
      <c r="BD36" s="0"/>
      <c r="BE36" s="0"/>
      <c r="BF36" s="77" t="n">
        <v>0.0138888888888889</v>
      </c>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5.75" hidden="false" customHeight="true" outlineLevel="0" collapsed="false">
      <c r="A37" s="0"/>
      <c r="B37" s="9"/>
      <c r="C37" s="78"/>
      <c r="D37" s="78"/>
      <c r="E37" s="47" t="n">
        <f aca="false">IF($AY$39=0,4,AV61)</f>
        <v>4</v>
      </c>
      <c r="F37" s="47"/>
      <c r="G37" s="47"/>
      <c r="H37" s="47"/>
      <c r="I37" s="48"/>
      <c r="J37" s="49"/>
      <c r="K37" s="49"/>
      <c r="L37" s="49"/>
      <c r="M37" s="48"/>
      <c r="N37" s="49"/>
      <c r="O37" s="49"/>
      <c r="P37" s="49"/>
      <c r="Q37" s="48"/>
      <c r="R37" s="49"/>
      <c r="S37" s="49"/>
      <c r="T37" s="49"/>
      <c r="U37" s="48"/>
      <c r="V37" s="49"/>
      <c r="W37" s="49"/>
      <c r="X37" s="49"/>
      <c r="Y37" s="48"/>
      <c r="Z37" s="49"/>
      <c r="AA37" s="49"/>
      <c r="AB37" s="49"/>
      <c r="AC37" s="48"/>
      <c r="AD37" s="50"/>
      <c r="AE37" s="50"/>
      <c r="AF37" s="50"/>
      <c r="AG37" s="11"/>
      <c r="AH37" s="12"/>
      <c r="AI37" s="0"/>
      <c r="AJ37" s="0"/>
      <c r="AK37" s="61"/>
      <c r="AL37" s="64" t="s">
        <v>59</v>
      </c>
      <c r="AM37" s="64"/>
      <c r="AN37" s="64"/>
      <c r="AO37" s="64"/>
      <c r="AP37" s="64"/>
      <c r="AQ37" s="65" t="str">
        <f aca="false">IF(AW54=0,AW53&amp;":"&amp;AW54&amp;AW54,IF(AW54=5,AW53&amp;":"&amp;0&amp;AW54,AW53&amp;":"&amp;AW54))</f>
        <v>12:20</v>
      </c>
      <c r="AR37" s="63"/>
      <c r="AS37" s="0"/>
      <c r="AT37" s="0"/>
      <c r="AU37" s="0"/>
      <c r="AV37" s="0"/>
      <c r="AW37" s="0"/>
      <c r="AX37" s="0"/>
      <c r="AY37" s="1" t="s">
        <v>60</v>
      </c>
      <c r="AZ37" s="0"/>
      <c r="BA37" s="0"/>
      <c r="BB37" s="0"/>
      <c r="BC37" s="0"/>
      <c r="BD37" s="0"/>
      <c r="BE37" s="0"/>
      <c r="BF37" s="77" t="n">
        <v>0.0173611111111111</v>
      </c>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5.75" hidden="false" customHeight="true" outlineLevel="0" collapsed="false">
      <c r="A38" s="0"/>
      <c r="B38" s="9"/>
      <c r="C38" s="78"/>
      <c r="D38" s="78"/>
      <c r="E38" s="80" t="n">
        <f aca="false">IF($AY$39=0,5,AV62)</f>
        <v>5</v>
      </c>
      <c r="F38" s="80"/>
      <c r="G38" s="80"/>
      <c r="H38" s="80"/>
      <c r="I38" s="81"/>
      <c r="J38" s="82"/>
      <c r="K38" s="82"/>
      <c r="L38" s="82"/>
      <c r="M38" s="81"/>
      <c r="N38" s="82"/>
      <c r="O38" s="82"/>
      <c r="P38" s="82"/>
      <c r="Q38" s="81"/>
      <c r="R38" s="82"/>
      <c r="S38" s="82"/>
      <c r="T38" s="82"/>
      <c r="U38" s="81"/>
      <c r="V38" s="82"/>
      <c r="W38" s="82"/>
      <c r="X38" s="82"/>
      <c r="Y38" s="81"/>
      <c r="Z38" s="82"/>
      <c r="AA38" s="82"/>
      <c r="AB38" s="82"/>
      <c r="AC38" s="81"/>
      <c r="AD38" s="83"/>
      <c r="AE38" s="83"/>
      <c r="AF38" s="83"/>
      <c r="AG38" s="11"/>
      <c r="AH38" s="12"/>
      <c r="AI38" s="0"/>
      <c r="AJ38" s="0"/>
      <c r="AK38" s="61"/>
      <c r="AL38" s="20"/>
      <c r="AM38" s="20"/>
      <c r="AN38" s="20"/>
      <c r="AO38" s="20"/>
      <c r="AP38" s="20"/>
      <c r="AQ38" s="20"/>
      <c r="AR38" s="63"/>
      <c r="AS38" s="0"/>
      <c r="AT38" s="0"/>
      <c r="AU38" s="0"/>
      <c r="AV38" s="0"/>
      <c r="AW38" s="0"/>
      <c r="AX38" s="0"/>
      <c r="AY38" s="2" t="n">
        <f aca="false">TRUE()</f>
        <v>1</v>
      </c>
      <c r="AZ38" s="0"/>
      <c r="BA38" s="0"/>
      <c r="BB38" s="0"/>
      <c r="BC38" s="0"/>
      <c r="BD38" s="0"/>
      <c r="BE38" s="0"/>
      <c r="BF38" s="77" t="n">
        <v>0.0208333333333333</v>
      </c>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23.25" hidden="false" customHeight="true" outlineLevel="0" collapsed="false">
      <c r="A39" s="0"/>
      <c r="B39" s="9"/>
      <c r="C39" s="84"/>
      <c r="D39" s="85" t="s">
        <v>61</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11"/>
      <c r="AH39" s="12"/>
      <c r="AI39" s="0"/>
      <c r="AJ39" s="0"/>
      <c r="AK39" s="61"/>
      <c r="AL39" s="64" t="s">
        <v>55</v>
      </c>
      <c r="AM39" s="64"/>
      <c r="AN39" s="64"/>
      <c r="AO39" s="64"/>
      <c r="AP39" s="64"/>
      <c r="AQ39" s="70" t="n">
        <v>0.618055555555556</v>
      </c>
      <c r="AR39" s="63"/>
      <c r="AS39" s="0"/>
      <c r="AT39" s="0"/>
      <c r="AU39" s="0"/>
      <c r="AV39" s="0"/>
      <c r="AW39" s="0"/>
      <c r="AX39" s="0"/>
      <c r="AY39" s="8" t="n">
        <f aca="false">IF(AY38=1,1,0)</f>
        <v>0</v>
      </c>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5.75" hidden="false" customHeight="true" outlineLevel="0" collapsed="false">
      <c r="A40" s="0"/>
      <c r="B40" s="9"/>
      <c r="C40" s="86" t="str">
        <f aca="false">IF(AY11=0,"Selecione seu regime de trabalho.",IF(OR(AP21="",AL21=CEILING(AW22,1)),"",IF(AP21=1,"Falta 1 célula",IF(AL21&lt;CEILING(AW22,1),"Ainda faltam "&amp;AP21&amp;" células",IF(AL21&gt;CEILING(AW22,1),"Número máximo de células ultrapassado! Apague "&amp;AL21-CEILING(AW22,1)&amp;" célula(s)")))))</f>
        <v>Selecione seu regime de trabalho.</v>
      </c>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11"/>
      <c r="AH40" s="12"/>
      <c r="AI40" s="0"/>
      <c r="AJ40" s="0"/>
      <c r="AK40" s="71"/>
      <c r="AL40" s="72" t="str">
        <f aca="false">IF(OR(AQ39=BF51,AQ39=BF52,AQ39=BF53,AQ39=BF54,AQ39=BF55),"","Atualize o horário do intervalo neste período")</f>
        <v/>
      </c>
      <c r="AM40" s="72"/>
      <c r="AN40" s="72"/>
      <c r="AO40" s="72"/>
      <c r="AP40" s="72"/>
      <c r="AQ40" s="87"/>
      <c r="AR40" s="88"/>
      <c r="AS40" s="0"/>
      <c r="AT40" s="0"/>
      <c r="AU40" s="0"/>
      <c r="AV40" s="8" t="s">
        <v>62</v>
      </c>
      <c r="AW40" s="0"/>
      <c r="AX40" s="0"/>
      <c r="AY40" s="0"/>
      <c r="AZ40" s="0"/>
      <c r="BA40" s="0"/>
      <c r="BB40" s="0"/>
      <c r="BC40" s="76" t="s">
        <v>63</v>
      </c>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5.75" hidden="false" customHeight="true" outlineLevel="0" collapsed="false">
      <c r="A41" s="0"/>
      <c r="B41" s="9"/>
      <c r="C41" s="89" t="s">
        <v>64</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11"/>
      <c r="AH41" s="12"/>
      <c r="AI41" s="0"/>
      <c r="AJ41" s="0"/>
      <c r="AK41" s="0"/>
      <c r="AL41" s="0"/>
      <c r="AM41" s="0"/>
      <c r="AN41" s="0"/>
      <c r="AO41" s="0"/>
      <c r="AP41" s="0"/>
      <c r="AQ41" s="0"/>
      <c r="AR41" s="0"/>
      <c r="AS41" s="0"/>
      <c r="AT41" s="0"/>
      <c r="AU41" s="0"/>
      <c r="AV41" s="8" t="n">
        <f aca="false">IF(OR(AQ28="",AQ30="",AQ32="",AQ37="",AQ39="",AQ44="",AQ46=""),0,1)</f>
        <v>1</v>
      </c>
      <c r="AW41" s="0"/>
      <c r="AX41" s="76"/>
      <c r="AY41" s="76"/>
      <c r="AZ41" s="76"/>
      <c r="BA41" s="76"/>
      <c r="BB41" s="76"/>
      <c r="BC41" s="0"/>
      <c r="BD41" s="0"/>
      <c r="BE41" s="0"/>
      <c r="BF41" s="76"/>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5.75" hidden="false" customHeight="true" outlineLevel="0" collapsed="false">
      <c r="A42" s="0"/>
      <c r="B42" s="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11"/>
      <c r="AH42" s="12"/>
      <c r="AI42" s="0"/>
      <c r="AJ42" s="0"/>
      <c r="AK42" s="57"/>
      <c r="AL42" s="58" t="s">
        <v>65</v>
      </c>
      <c r="AM42" s="58"/>
      <c r="AN42" s="58"/>
      <c r="AO42" s="58"/>
      <c r="AP42" s="58"/>
      <c r="AQ42" s="59" t="n">
        <v>0.0104166666666667</v>
      </c>
      <c r="AR42" s="60"/>
      <c r="AS42" s="0"/>
      <c r="AT42" s="0"/>
      <c r="AU42" s="0"/>
      <c r="AV42" s="79" t="str">
        <f aca="false">HOUR(AX42)&amp;"h"&amp;AZ42&amp;" - "&amp;HOUR(AY42)&amp;"h"&amp;BA42</f>
        <v>7h00 - 7h50</v>
      </c>
      <c r="AW42" s="8" t="s">
        <v>66</v>
      </c>
      <c r="AX42" s="79" t="str">
        <f aca="false">BC42</f>
        <v>7:00</v>
      </c>
      <c r="AY42" s="79" t="n">
        <f aca="false">AX42+$AY$34</f>
        <v>0.326388888888889</v>
      </c>
      <c r="AZ42" s="79" t="str">
        <f aca="false">IF(MINUTE(AX42)=0,MINUTE(AX42)&amp;MINUTE(AX42),IF(MINUTE(AX42)&lt;10,"0"&amp;MINUTE(AX42),MINUTE(AX42)))</f>
        <v>00</v>
      </c>
      <c r="BA42" s="90" t="n">
        <f aca="false">IF(MINUTE(AY42)=0,MINUTE(AY42)&amp;MINUTE(AY42),IF(MINUTE(AY42)&lt;10,"0"&amp;MINUTE(AY42),MINUTE(AY42)))</f>
        <v>50</v>
      </c>
      <c r="BB42" s="0"/>
      <c r="BC42" s="77" t="str">
        <f aca="false">AQ30</f>
        <v>7:00</v>
      </c>
      <c r="BD42" s="0"/>
      <c r="BE42" s="0"/>
      <c r="BF42" s="79" t="str">
        <f aca="false">BC42</f>
        <v>7:00</v>
      </c>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5.75" hidden="false" customHeight="true" outlineLevel="0" collapsed="false">
      <c r="A43" s="0"/>
      <c r="B43" s="9"/>
      <c r="C43" s="91" t="s">
        <v>67</v>
      </c>
      <c r="D43" s="91"/>
      <c r="E43" s="44" t="s">
        <v>68</v>
      </c>
      <c r="F43" s="44"/>
      <c r="G43" s="44"/>
      <c r="H43" s="44"/>
      <c r="I43" s="44"/>
      <c r="J43" s="44"/>
      <c r="K43" s="44"/>
      <c r="L43" s="44"/>
      <c r="M43" s="44"/>
      <c r="N43" s="44"/>
      <c r="O43" s="44"/>
      <c r="P43" s="44"/>
      <c r="Q43" s="44"/>
      <c r="R43" s="44" t="s">
        <v>69</v>
      </c>
      <c r="S43" s="44"/>
      <c r="T43" s="44"/>
      <c r="U43" s="44"/>
      <c r="V43" s="44"/>
      <c r="W43" s="44"/>
      <c r="X43" s="44"/>
      <c r="Y43" s="44"/>
      <c r="Z43" s="44"/>
      <c r="AA43" s="44" t="s">
        <v>70</v>
      </c>
      <c r="AB43" s="44"/>
      <c r="AC43" s="44" t="s">
        <v>71</v>
      </c>
      <c r="AD43" s="44"/>
      <c r="AE43" s="92" t="s">
        <v>72</v>
      </c>
      <c r="AF43" s="92"/>
      <c r="AG43" s="11"/>
      <c r="AH43" s="93"/>
      <c r="AI43" s="0"/>
      <c r="AJ43" s="0"/>
      <c r="AK43" s="61"/>
      <c r="AL43" s="20"/>
      <c r="AM43" s="20"/>
      <c r="AN43" s="20"/>
      <c r="AO43" s="20"/>
      <c r="AP43" s="20"/>
      <c r="AQ43" s="20"/>
      <c r="AR43" s="94"/>
      <c r="AS43" s="0"/>
      <c r="AT43" s="0"/>
      <c r="AU43" s="0"/>
      <c r="AV43" s="79" t="str">
        <f aca="false">HOUR(AX43)&amp;"h"&amp;AZ43&amp;" - "&amp;HOUR(AY43)&amp;"h"&amp;BA43</f>
        <v>7h50 - 8h40</v>
      </c>
      <c r="AW43" s="95" t="n">
        <v>420</v>
      </c>
      <c r="AX43" s="79" t="n">
        <f aca="false">IF(AY42=$AQ$32,AY42+$AQ$28,AY42)</f>
        <v>0.326388888888889</v>
      </c>
      <c r="AY43" s="79" t="n">
        <f aca="false">AX43+$AY$34</f>
        <v>0.361111111111111</v>
      </c>
      <c r="AZ43" s="90" t="n">
        <f aca="false">IF(MINUTE(AX43)=0,MINUTE(AX43)&amp;MINUTE(AX43),IF(MINUTE(AX43)&lt;10,"0"&amp;MINUTE(AX43),MINUTE(AX43)))</f>
        <v>50</v>
      </c>
      <c r="BA43" s="90" t="n">
        <f aca="false">IF(MINUTE(AY43)=0,MINUTE(AY43)&amp;MINUTE(AY43),IF(MINUTE(AY43)&lt;10,"0"&amp;MINUTE(AY43),MINUTE(AY43)))</f>
        <v>40</v>
      </c>
      <c r="BB43" s="0"/>
      <c r="BC43" s="76"/>
      <c r="BD43" s="0"/>
      <c r="BE43" s="0"/>
      <c r="BF43" s="79" t="n">
        <f aca="false">BF42+$AY$34</f>
        <v>0.326388888888889</v>
      </c>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5.75" hidden="false" customHeight="true" outlineLevel="0" collapsed="false">
      <c r="A44" s="0"/>
      <c r="B44" s="9"/>
      <c r="C44" s="96"/>
      <c r="D44" s="96"/>
      <c r="E44" s="48"/>
      <c r="F44" s="48"/>
      <c r="G44" s="48"/>
      <c r="H44" s="48"/>
      <c r="I44" s="48"/>
      <c r="J44" s="48"/>
      <c r="K44" s="48"/>
      <c r="L44" s="48"/>
      <c r="M44" s="48"/>
      <c r="N44" s="48"/>
      <c r="O44" s="48"/>
      <c r="P44" s="48"/>
      <c r="Q44" s="48"/>
      <c r="R44" s="48"/>
      <c r="S44" s="48"/>
      <c r="T44" s="48"/>
      <c r="U44" s="48"/>
      <c r="V44" s="48"/>
      <c r="W44" s="48"/>
      <c r="X44" s="48"/>
      <c r="Y44" s="48"/>
      <c r="Z44" s="48"/>
      <c r="AA44" s="97"/>
      <c r="AB44" s="97"/>
      <c r="AC44" s="48"/>
      <c r="AD44" s="48"/>
      <c r="AE44" s="98"/>
      <c r="AF44" s="98"/>
      <c r="AG44" s="11"/>
      <c r="AH44" s="93"/>
      <c r="AI44" s="0"/>
      <c r="AJ44" s="0"/>
      <c r="AK44" s="61"/>
      <c r="AL44" s="64" t="s">
        <v>73</v>
      </c>
      <c r="AM44" s="64"/>
      <c r="AN44" s="64"/>
      <c r="AO44" s="64"/>
      <c r="AP44" s="64"/>
      <c r="AQ44" s="65" t="str">
        <f aca="false">IF(AW62=0,AW61&amp;":"&amp;AW62&amp;AW62,IF(AW62=5,AW61&amp;":"&amp;0&amp;AW62,AW61&amp;":"&amp;AW62))</f>
        <v>18:10</v>
      </c>
      <c r="AR44" s="63"/>
      <c r="AS44" s="0"/>
      <c r="AT44" s="0"/>
      <c r="AU44" s="0"/>
      <c r="AV44" s="79" t="str">
        <f aca="false">HOUR(AX44)&amp;"h"&amp;AZ44&amp;" - "&amp;HOUR(AY44)&amp;"h"&amp;BA44</f>
        <v>8h40 - 9h30</v>
      </c>
      <c r="AW44" s="99"/>
      <c r="AX44" s="79" t="n">
        <f aca="false">IF(AY43=$AQ$32,AY43+$AQ$28,AY43)</f>
        <v>0.361111111111111</v>
      </c>
      <c r="AY44" s="79" t="n">
        <f aca="false">AX44+$AY$34</f>
        <v>0.395833333333333</v>
      </c>
      <c r="AZ44" s="90" t="n">
        <f aca="false">IF(MINUTE(AX44)=0,MINUTE(AX44)&amp;MINUTE(AX44),IF(MINUTE(AX44)&lt;10,"0"&amp;MINUTE(AX44),MINUTE(AX44)))</f>
        <v>40</v>
      </c>
      <c r="BA44" s="90" t="n">
        <f aca="false">IF(MINUTE(AY44)=0,MINUTE(AY44)&amp;MINUTE(AY44),IF(MINUTE(AY44)&lt;10,"0"&amp;MINUTE(AY44),MINUTE(AY44)))</f>
        <v>30</v>
      </c>
      <c r="BB44" s="0"/>
      <c r="BC44" s="76"/>
      <c r="BD44" s="0"/>
      <c r="BE44" s="0"/>
      <c r="BF44" s="79" t="n">
        <f aca="false">BF43+$AY$34</f>
        <v>0.361111111111111</v>
      </c>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15.75" hidden="false" customHeight="true" outlineLevel="0" collapsed="false">
      <c r="A45" s="0"/>
      <c r="B45" s="9"/>
      <c r="C45" s="96"/>
      <c r="D45" s="96"/>
      <c r="E45" s="48"/>
      <c r="F45" s="48"/>
      <c r="G45" s="48"/>
      <c r="H45" s="48"/>
      <c r="I45" s="48"/>
      <c r="J45" s="48"/>
      <c r="K45" s="48"/>
      <c r="L45" s="48"/>
      <c r="M45" s="48"/>
      <c r="N45" s="48"/>
      <c r="O45" s="48"/>
      <c r="P45" s="48"/>
      <c r="Q45" s="48"/>
      <c r="R45" s="48"/>
      <c r="S45" s="48"/>
      <c r="T45" s="48"/>
      <c r="U45" s="48"/>
      <c r="V45" s="48"/>
      <c r="W45" s="48"/>
      <c r="X45" s="48"/>
      <c r="Y45" s="48"/>
      <c r="Z45" s="48"/>
      <c r="AA45" s="97"/>
      <c r="AB45" s="97"/>
      <c r="AC45" s="48"/>
      <c r="AD45" s="48"/>
      <c r="AE45" s="98"/>
      <c r="AF45" s="98"/>
      <c r="AG45" s="11"/>
      <c r="AH45" s="12"/>
      <c r="AI45" s="0"/>
      <c r="AJ45" s="0"/>
      <c r="AK45" s="61"/>
      <c r="AL45" s="20"/>
      <c r="AM45" s="20"/>
      <c r="AN45" s="20"/>
      <c r="AO45" s="20"/>
      <c r="AP45" s="20"/>
      <c r="AQ45" s="20"/>
      <c r="AR45" s="100"/>
      <c r="AS45" s="20"/>
      <c r="AT45" s="20"/>
      <c r="AU45" s="0"/>
      <c r="AV45" s="79" t="str">
        <f aca="false">HOUR(AX45)&amp;"h"&amp;AZ45&amp;" - "&amp;HOUR(AY45)&amp;"h"&amp;BA45</f>
        <v>9h45 - 10h35</v>
      </c>
      <c r="AW45" s="8" t="n">
        <f aca="false">TRUNC(AW43/60,0)</f>
        <v>7</v>
      </c>
      <c r="AX45" s="79" t="n">
        <f aca="false">IF(AY44=$AQ$32,AY44+$AQ$28,AY44)</f>
        <v>0.40625</v>
      </c>
      <c r="AY45" s="79" t="n">
        <f aca="false">AX45+$AY$34</f>
        <v>0.440972222222222</v>
      </c>
      <c r="AZ45" s="90" t="n">
        <f aca="false">IF(MINUTE(AX45)=0,MINUTE(AX45)&amp;MINUTE(AX45),IF(MINUTE(AX45)&lt;10,"0"&amp;MINUTE(AX45),MINUTE(AX45)))</f>
        <v>45</v>
      </c>
      <c r="BA45" s="90" t="n">
        <f aca="false">IF(MINUTE(AY45)=0,MINUTE(AY45)&amp;MINUTE(AY45),IF(MINUTE(AY45)&lt;10,"0"&amp;MINUTE(AY45),MINUTE(AY45)))</f>
        <v>35</v>
      </c>
      <c r="BB45" s="0"/>
      <c r="BC45" s="0"/>
      <c r="BD45" s="0"/>
      <c r="BE45" s="0"/>
      <c r="BF45" s="79" t="n">
        <f aca="false">BF44+$AY$34</f>
        <v>0.395833333333333</v>
      </c>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5.75" hidden="false" customHeight="true" outlineLevel="0" collapsed="false">
      <c r="A46" s="0"/>
      <c r="B46" s="9"/>
      <c r="C46" s="96"/>
      <c r="D46" s="96"/>
      <c r="E46" s="48"/>
      <c r="F46" s="48"/>
      <c r="G46" s="48"/>
      <c r="H46" s="48"/>
      <c r="I46" s="48"/>
      <c r="J46" s="48"/>
      <c r="K46" s="48"/>
      <c r="L46" s="48"/>
      <c r="M46" s="48"/>
      <c r="N46" s="48"/>
      <c r="O46" s="48"/>
      <c r="P46" s="48"/>
      <c r="Q46" s="48"/>
      <c r="R46" s="48"/>
      <c r="S46" s="48"/>
      <c r="T46" s="48"/>
      <c r="U46" s="48"/>
      <c r="V46" s="48"/>
      <c r="W46" s="48"/>
      <c r="X46" s="48"/>
      <c r="Y46" s="48"/>
      <c r="Z46" s="48"/>
      <c r="AA46" s="97"/>
      <c r="AB46" s="97"/>
      <c r="AC46" s="48"/>
      <c r="AD46" s="48"/>
      <c r="AE46" s="98"/>
      <c r="AF46" s="98"/>
      <c r="AG46" s="11"/>
      <c r="AH46" s="12"/>
      <c r="AI46" s="0"/>
      <c r="AJ46" s="0"/>
      <c r="AK46" s="61"/>
      <c r="AL46" s="64" t="s">
        <v>55</v>
      </c>
      <c r="AM46" s="64"/>
      <c r="AN46" s="64"/>
      <c r="AO46" s="64"/>
      <c r="AP46" s="64"/>
      <c r="AQ46" s="70" t="n">
        <v>0.861111111111111</v>
      </c>
      <c r="AR46" s="63"/>
      <c r="AS46" s="20"/>
      <c r="AT46" s="20"/>
      <c r="AU46" s="0"/>
      <c r="AV46" s="79" t="str">
        <f aca="false">HOUR(AX46)&amp;"h"&amp;AZ46&amp;" - "&amp;HOUR(AY46)&amp;"h"&amp;BA46</f>
        <v>10h35 - 11h25</v>
      </c>
      <c r="AW46" s="95" t="n">
        <f aca="false">AW43-AW45*60</f>
        <v>0</v>
      </c>
      <c r="AX46" s="79" t="n">
        <f aca="false">IF(AY45=$AQ$32,AY45+$AQ$28,AY45)</f>
        <v>0.440972222222222</v>
      </c>
      <c r="AY46" s="79" t="n">
        <f aca="false">AX46+$AY$34</f>
        <v>0.475694444444444</v>
      </c>
      <c r="AZ46" s="90" t="n">
        <f aca="false">IF(MINUTE(AX46)=0,MINUTE(AX46)&amp;MINUTE(AX46),IF(MINUTE(AX46)&lt;10,"0"&amp;MINUTE(AX46),MINUTE(AX46)))</f>
        <v>35</v>
      </c>
      <c r="BA46" s="90" t="n">
        <f aca="false">IF(MINUTE(AY46)=0,MINUTE(AY46)&amp;MINUTE(AY46),IF(MINUTE(AY46)&lt;10,"0"&amp;MINUTE(AY46),MINUTE(AY46)))</f>
        <v>25</v>
      </c>
      <c r="BB46" s="0"/>
      <c r="BC46" s="76"/>
      <c r="BD46" s="0"/>
      <c r="BE46" s="0"/>
      <c r="BF46" s="79" t="n">
        <f aca="false">BF45+$AY$34</f>
        <v>0.430555555555556</v>
      </c>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15.75" hidden="false" customHeight="true" outlineLevel="0" collapsed="false">
      <c r="A47" s="0"/>
      <c r="B47" s="9"/>
      <c r="C47" s="96"/>
      <c r="D47" s="96"/>
      <c r="E47" s="48"/>
      <c r="F47" s="48"/>
      <c r="G47" s="48"/>
      <c r="H47" s="48"/>
      <c r="I47" s="48"/>
      <c r="J47" s="48"/>
      <c r="K47" s="48"/>
      <c r="L47" s="48"/>
      <c r="M47" s="48"/>
      <c r="N47" s="48"/>
      <c r="O47" s="48"/>
      <c r="P47" s="48"/>
      <c r="Q47" s="48"/>
      <c r="R47" s="48"/>
      <c r="S47" s="48"/>
      <c r="T47" s="48"/>
      <c r="U47" s="48"/>
      <c r="V47" s="48"/>
      <c r="W47" s="48"/>
      <c r="X47" s="48"/>
      <c r="Y47" s="48"/>
      <c r="Z47" s="48"/>
      <c r="AA47" s="97"/>
      <c r="AB47" s="97"/>
      <c r="AC47" s="48"/>
      <c r="AD47" s="48"/>
      <c r="AE47" s="98"/>
      <c r="AF47" s="98"/>
      <c r="AG47" s="11"/>
      <c r="AH47" s="12"/>
      <c r="AI47" s="0"/>
      <c r="AJ47" s="0"/>
      <c r="AK47" s="71"/>
      <c r="AL47" s="72" t="str">
        <f aca="false">IF(OR(AQ46=BF58,AQ46=BF59,AQ46=BF60,AQ46=BF61,AQ46=BF62),"","Atualize o horário do intervalo neste período")</f>
        <v/>
      </c>
      <c r="AM47" s="72"/>
      <c r="AN47" s="72"/>
      <c r="AO47" s="72"/>
      <c r="AP47" s="72"/>
      <c r="AQ47" s="73"/>
      <c r="AR47" s="88"/>
      <c r="AS47" s="20"/>
      <c r="AT47" s="20"/>
      <c r="AU47" s="0"/>
      <c r="AV47" s="79" t="str">
        <f aca="false">HOUR(AX47)&amp;"h"&amp;AZ47&amp;" - "&amp;HOUR(AY47)&amp;"h"&amp;BA47</f>
        <v>11h25 - 12h15</v>
      </c>
      <c r="AW47" s="0"/>
      <c r="AX47" s="79" t="n">
        <f aca="false">IF(AY46=$AQ$32,AY46+$AQ$28,AY46)</f>
        <v>0.475694444444444</v>
      </c>
      <c r="AY47" s="79" t="n">
        <f aca="false">AX47+$AY$34</f>
        <v>0.510416666666667</v>
      </c>
      <c r="AZ47" s="90" t="n">
        <f aca="false">IF(MINUTE(AX47)=0,MINUTE(AX47)&amp;MINUTE(AX47),IF(MINUTE(AX47)&lt;10,"0"&amp;MINUTE(AX47),MINUTE(AX47)))</f>
        <v>25</v>
      </c>
      <c r="BA47" s="90" t="n">
        <f aca="false">IF(MINUTE(AY47)=0,MINUTE(AY47)&amp;MINUTE(AY47),IF(MINUTE(AY47)&lt;10,"0"&amp;MINUTE(AY47),MINUTE(AY47)))</f>
        <v>15</v>
      </c>
      <c r="BB47" s="0"/>
      <c r="BC47" s="0"/>
      <c r="BD47" s="0"/>
      <c r="BE47" s="0"/>
      <c r="BF47" s="79" t="n">
        <f aca="false">BF46+$AY$34</f>
        <v>0.465277777777778</v>
      </c>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5.75" hidden="false" customHeight="true" outlineLevel="0" collapsed="false">
      <c r="A48" s="0"/>
      <c r="B48" s="9"/>
      <c r="C48" s="96"/>
      <c r="D48" s="96"/>
      <c r="E48" s="48"/>
      <c r="F48" s="48"/>
      <c r="G48" s="48"/>
      <c r="H48" s="48"/>
      <c r="I48" s="48"/>
      <c r="J48" s="48"/>
      <c r="K48" s="48"/>
      <c r="L48" s="48"/>
      <c r="M48" s="48"/>
      <c r="N48" s="48"/>
      <c r="O48" s="48"/>
      <c r="P48" s="48"/>
      <c r="Q48" s="48"/>
      <c r="R48" s="48"/>
      <c r="S48" s="48"/>
      <c r="T48" s="48"/>
      <c r="U48" s="48"/>
      <c r="V48" s="48"/>
      <c r="W48" s="48"/>
      <c r="X48" s="48"/>
      <c r="Y48" s="48"/>
      <c r="Z48" s="48"/>
      <c r="AA48" s="97"/>
      <c r="AB48" s="97"/>
      <c r="AC48" s="48"/>
      <c r="AD48" s="48"/>
      <c r="AE48" s="98"/>
      <c r="AF48" s="98"/>
      <c r="AG48" s="11"/>
      <c r="AH48" s="12"/>
      <c r="AI48" s="0"/>
      <c r="AJ48" s="0"/>
      <c r="AK48" s="0"/>
      <c r="AL48" s="0"/>
      <c r="AM48" s="0"/>
      <c r="AN48" s="0"/>
      <c r="AO48" s="0"/>
      <c r="AP48" s="0"/>
      <c r="AQ48" s="0"/>
      <c r="AR48" s="0"/>
      <c r="AS48" s="20"/>
      <c r="AT48" s="20"/>
      <c r="AU48" s="0"/>
      <c r="AV48" s="76"/>
      <c r="AW48" s="0"/>
      <c r="AX48" s="75"/>
      <c r="AY48" s="75"/>
      <c r="AZ48" s="76"/>
      <c r="BA48" s="76"/>
      <c r="BB48" s="0"/>
      <c r="BC48" s="76"/>
      <c r="BD48" s="0"/>
      <c r="BE48" s="0"/>
      <c r="BF48" s="75"/>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15.75" hidden="false" customHeight="true" outlineLevel="0" collapsed="false">
      <c r="A49" s="0"/>
      <c r="B49" s="9"/>
      <c r="C49" s="96"/>
      <c r="D49" s="96"/>
      <c r="E49" s="48"/>
      <c r="F49" s="48"/>
      <c r="G49" s="48"/>
      <c r="H49" s="48"/>
      <c r="I49" s="48"/>
      <c r="J49" s="48"/>
      <c r="K49" s="48"/>
      <c r="L49" s="48"/>
      <c r="M49" s="48"/>
      <c r="N49" s="48"/>
      <c r="O49" s="48"/>
      <c r="P49" s="48"/>
      <c r="Q49" s="48"/>
      <c r="R49" s="48"/>
      <c r="S49" s="48"/>
      <c r="T49" s="48"/>
      <c r="U49" s="48"/>
      <c r="V49" s="48"/>
      <c r="W49" s="48"/>
      <c r="X49" s="48"/>
      <c r="Y49" s="48"/>
      <c r="Z49" s="48"/>
      <c r="AA49" s="97"/>
      <c r="AB49" s="97"/>
      <c r="AC49" s="48"/>
      <c r="AD49" s="48"/>
      <c r="AE49" s="98"/>
      <c r="AF49" s="98"/>
      <c r="AG49" s="11"/>
      <c r="AH49" s="12"/>
      <c r="AI49" s="0"/>
      <c r="AJ49" s="0"/>
      <c r="AK49" s="101" t="s">
        <v>74</v>
      </c>
      <c r="AL49" s="101"/>
      <c r="AM49" s="101"/>
      <c r="AN49" s="101"/>
      <c r="AO49" s="101"/>
      <c r="AP49" s="101"/>
      <c r="AQ49" s="101"/>
      <c r="AR49" s="101"/>
      <c r="AS49" s="20"/>
      <c r="AT49" s="20"/>
      <c r="AU49" s="0"/>
      <c r="AV49" s="76"/>
      <c r="AW49" s="102"/>
      <c r="AX49" s="75"/>
      <c r="AY49" s="75"/>
      <c r="AZ49" s="76"/>
      <c r="BA49" s="76"/>
      <c r="BB49" s="0"/>
      <c r="BC49" s="76"/>
      <c r="BD49" s="0"/>
      <c r="BE49" s="0"/>
      <c r="BF49" s="75"/>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5.75" hidden="false" customHeight="true" outlineLevel="0" collapsed="false">
      <c r="A50" s="0"/>
      <c r="B50" s="9"/>
      <c r="C50" s="96"/>
      <c r="D50" s="96"/>
      <c r="E50" s="48"/>
      <c r="F50" s="48"/>
      <c r="G50" s="48"/>
      <c r="H50" s="48"/>
      <c r="I50" s="48"/>
      <c r="J50" s="48"/>
      <c r="K50" s="48"/>
      <c r="L50" s="48"/>
      <c r="M50" s="48"/>
      <c r="N50" s="48"/>
      <c r="O50" s="48"/>
      <c r="P50" s="48"/>
      <c r="Q50" s="48"/>
      <c r="R50" s="48"/>
      <c r="S50" s="48"/>
      <c r="T50" s="48"/>
      <c r="U50" s="48"/>
      <c r="V50" s="48"/>
      <c r="W50" s="48"/>
      <c r="X50" s="48"/>
      <c r="Y50" s="48"/>
      <c r="Z50" s="48"/>
      <c r="AA50" s="97"/>
      <c r="AB50" s="97"/>
      <c r="AC50" s="48"/>
      <c r="AD50" s="48"/>
      <c r="AE50" s="98"/>
      <c r="AF50" s="98"/>
      <c r="AG50" s="11"/>
      <c r="AH50" s="12"/>
      <c r="AI50" s="0"/>
      <c r="AJ50" s="0"/>
      <c r="AK50" s="101"/>
      <c r="AL50" s="101"/>
      <c r="AM50" s="101"/>
      <c r="AN50" s="101"/>
      <c r="AO50" s="101"/>
      <c r="AP50" s="101"/>
      <c r="AQ50" s="101"/>
      <c r="AR50" s="101"/>
      <c r="AS50" s="20"/>
      <c r="AT50" s="20"/>
      <c r="AU50" s="0"/>
      <c r="AV50" s="79" t="str">
        <f aca="false">HOUR(AX50)&amp;"h"&amp;AZ50&amp;" - "&amp;HOUR(AY50)&amp;"h"&amp;BA50</f>
        <v>12h20 - 13h10</v>
      </c>
      <c r="AW50" s="8" t="s">
        <v>66</v>
      </c>
      <c r="AX50" s="79" t="str">
        <f aca="false">BC50</f>
        <v>12:20</v>
      </c>
      <c r="AY50" s="79" t="n">
        <f aca="false">AX50+$AY$34</f>
        <v>0.548611111111111</v>
      </c>
      <c r="AZ50" s="90" t="n">
        <f aca="false">IF(MINUTE(AX50)=0,MINUTE(AX50)&amp;MINUTE(AX50),IF(MINUTE(AX50)&lt;10,"0"&amp;MINUTE(AX50),MINUTE(AX50)))</f>
        <v>20</v>
      </c>
      <c r="BA50" s="90" t="n">
        <f aca="false">IF(MINUTE(AY50)=0,MINUTE(AY50)&amp;MINUTE(AY50),IF(MINUTE(AY50)&lt;10,"0"&amp;MINUTE(AY50),MINUTE(AY50)))</f>
        <v>10</v>
      </c>
      <c r="BB50" s="0"/>
      <c r="BC50" s="77" t="str">
        <f aca="false">AQ37</f>
        <v>12:20</v>
      </c>
      <c r="BD50" s="0"/>
      <c r="BE50" s="0"/>
      <c r="BF50" s="79" t="str">
        <f aca="false">BC50</f>
        <v>12:20</v>
      </c>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5.75" hidden="false" customHeight="true" outlineLevel="0" collapsed="false">
      <c r="A51" s="0"/>
      <c r="B51" s="9"/>
      <c r="C51" s="96"/>
      <c r="D51" s="96"/>
      <c r="E51" s="48"/>
      <c r="F51" s="48"/>
      <c r="G51" s="48"/>
      <c r="H51" s="48"/>
      <c r="I51" s="48"/>
      <c r="J51" s="48"/>
      <c r="K51" s="48"/>
      <c r="L51" s="48"/>
      <c r="M51" s="48"/>
      <c r="N51" s="48"/>
      <c r="O51" s="48"/>
      <c r="P51" s="48"/>
      <c r="Q51" s="48"/>
      <c r="R51" s="48"/>
      <c r="S51" s="48"/>
      <c r="T51" s="48"/>
      <c r="U51" s="48"/>
      <c r="V51" s="48"/>
      <c r="W51" s="48"/>
      <c r="X51" s="48"/>
      <c r="Y51" s="48"/>
      <c r="Z51" s="48"/>
      <c r="AA51" s="97"/>
      <c r="AB51" s="97"/>
      <c r="AC51" s="48"/>
      <c r="AD51" s="48"/>
      <c r="AE51" s="98"/>
      <c r="AF51" s="98"/>
      <c r="AG51" s="11"/>
      <c r="AH51" s="12"/>
      <c r="AI51" s="0"/>
      <c r="AJ51" s="0"/>
      <c r="AK51" s="101"/>
      <c r="AL51" s="101"/>
      <c r="AM51" s="101"/>
      <c r="AN51" s="101"/>
      <c r="AO51" s="101"/>
      <c r="AP51" s="101"/>
      <c r="AQ51" s="101"/>
      <c r="AR51" s="101"/>
      <c r="AS51" s="20"/>
      <c r="AT51" s="20"/>
      <c r="AU51" s="0"/>
      <c r="AV51" s="79" t="str">
        <f aca="false">HOUR(AX51)&amp;"h"&amp;AZ51&amp;" - "&amp;HOUR(AY51)&amp;"h"&amp;BA51</f>
        <v>13h10 - 14h00</v>
      </c>
      <c r="AW51" s="95" t="n">
        <v>740</v>
      </c>
      <c r="AX51" s="79" t="n">
        <f aca="false">IF(AY50=$AQ$39,AY50+$AQ$35,AY50)</f>
        <v>0.548611111111111</v>
      </c>
      <c r="AY51" s="79" t="n">
        <f aca="false">AX51+$AY$34</f>
        <v>0.583333333333334</v>
      </c>
      <c r="AZ51" s="90" t="n">
        <f aca="false">IF(MINUTE(AX51)=0,MINUTE(AX51)&amp;MINUTE(AX51),IF(MINUTE(AX51)&lt;10,"0"&amp;MINUTE(AX51),MINUTE(AX51)))</f>
        <v>10</v>
      </c>
      <c r="BA51" s="90" t="str">
        <f aca="false">IF(MINUTE(AY51)=0,MINUTE(AY51)&amp;MINUTE(AY51),IF(MINUTE(AY51)&lt;10,"0"&amp;MINUTE(AY51),MINUTE(AY51)))</f>
        <v>00</v>
      </c>
      <c r="BB51" s="0"/>
      <c r="BC51" s="76"/>
      <c r="BD51" s="0"/>
      <c r="BE51" s="0"/>
      <c r="BF51" s="79" t="n">
        <f aca="false">BF50+$AY$34</f>
        <v>0.548611111111111</v>
      </c>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15.75" hidden="false" customHeight="true" outlineLevel="0" collapsed="false">
      <c r="A52" s="0"/>
      <c r="B52" s="9"/>
      <c r="C52" s="96"/>
      <c r="D52" s="96"/>
      <c r="E52" s="48"/>
      <c r="F52" s="48"/>
      <c r="G52" s="48"/>
      <c r="H52" s="48"/>
      <c r="I52" s="48"/>
      <c r="J52" s="48"/>
      <c r="K52" s="48"/>
      <c r="L52" s="48"/>
      <c r="M52" s="48"/>
      <c r="N52" s="48"/>
      <c r="O52" s="48"/>
      <c r="P52" s="48"/>
      <c r="Q52" s="48"/>
      <c r="R52" s="48"/>
      <c r="S52" s="48"/>
      <c r="T52" s="48"/>
      <c r="U52" s="48"/>
      <c r="V52" s="48"/>
      <c r="W52" s="48"/>
      <c r="X52" s="48"/>
      <c r="Y52" s="48"/>
      <c r="Z52" s="48"/>
      <c r="AA52" s="97"/>
      <c r="AB52" s="97"/>
      <c r="AC52" s="48"/>
      <c r="AD52" s="48"/>
      <c r="AE52" s="98"/>
      <c r="AF52" s="98"/>
      <c r="AG52" s="11"/>
      <c r="AH52" s="12"/>
      <c r="AI52" s="0"/>
      <c r="AJ52" s="0"/>
      <c r="AK52" s="101"/>
      <c r="AL52" s="101"/>
      <c r="AM52" s="101"/>
      <c r="AN52" s="101"/>
      <c r="AO52" s="101"/>
      <c r="AP52" s="101"/>
      <c r="AQ52" s="101"/>
      <c r="AR52" s="101"/>
      <c r="AS52" s="20"/>
      <c r="AT52" s="20"/>
      <c r="AU52" s="0"/>
      <c r="AV52" s="79" t="str">
        <f aca="false">HOUR(AX52)&amp;"h"&amp;AZ52&amp;" - "&amp;HOUR(AY52)&amp;"h"&amp;BA52</f>
        <v>14h00 - 14h50</v>
      </c>
      <c r="AW52" s="99"/>
      <c r="AX52" s="79" t="n">
        <f aca="false">IF(AY51=$AQ$39,AY51+$AQ$35,AY51)</f>
        <v>0.583333333333333</v>
      </c>
      <c r="AY52" s="79" t="n">
        <f aca="false">AX52+$AY$34</f>
        <v>0.618055555555556</v>
      </c>
      <c r="AZ52" s="90" t="str">
        <f aca="false">IF(MINUTE(AX52)=0,MINUTE(AX52)&amp;MINUTE(AX52),IF(MINUTE(AX52)&lt;10,"0"&amp;MINUTE(AX52),MINUTE(AX52)))</f>
        <v>00</v>
      </c>
      <c r="BA52" s="90" t="n">
        <f aca="false">IF(MINUTE(AY52)=0,MINUTE(AY52)&amp;MINUTE(AY52),IF(MINUTE(AY52)&lt;10,"0"&amp;MINUTE(AY52),MINUTE(AY52)))</f>
        <v>50</v>
      </c>
      <c r="BB52" s="0"/>
      <c r="BC52" s="76"/>
      <c r="BD52" s="0"/>
      <c r="BE52" s="0"/>
      <c r="BF52" s="79" t="n">
        <f aca="false">BF51+$AY$34</f>
        <v>0.583333333333333</v>
      </c>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5.75" hidden="false" customHeight="true" outlineLevel="0" collapsed="false">
      <c r="A53" s="0"/>
      <c r="B53" s="9"/>
      <c r="C53" s="96"/>
      <c r="D53" s="96"/>
      <c r="E53" s="48"/>
      <c r="F53" s="48"/>
      <c r="G53" s="48"/>
      <c r="H53" s="48"/>
      <c r="I53" s="48"/>
      <c r="J53" s="48"/>
      <c r="K53" s="48"/>
      <c r="L53" s="48"/>
      <c r="M53" s="48"/>
      <c r="N53" s="48"/>
      <c r="O53" s="48"/>
      <c r="P53" s="48"/>
      <c r="Q53" s="48"/>
      <c r="R53" s="48"/>
      <c r="S53" s="48"/>
      <c r="T53" s="48"/>
      <c r="U53" s="48"/>
      <c r="V53" s="48"/>
      <c r="W53" s="48"/>
      <c r="X53" s="48"/>
      <c r="Y53" s="48"/>
      <c r="Z53" s="48"/>
      <c r="AA53" s="97"/>
      <c r="AB53" s="97"/>
      <c r="AC53" s="48"/>
      <c r="AD53" s="48"/>
      <c r="AE53" s="98"/>
      <c r="AF53" s="98"/>
      <c r="AG53" s="11"/>
      <c r="AH53" s="12"/>
      <c r="AI53" s="0"/>
      <c r="AJ53" s="0"/>
      <c r="AK53" s="101"/>
      <c r="AL53" s="101"/>
      <c r="AM53" s="101"/>
      <c r="AN53" s="101"/>
      <c r="AO53" s="101"/>
      <c r="AP53" s="101"/>
      <c r="AQ53" s="101"/>
      <c r="AR53" s="101"/>
      <c r="AS53" s="20"/>
      <c r="AT53" s="20"/>
      <c r="AU53" s="0"/>
      <c r="AV53" s="79" t="str">
        <f aca="false">HOUR(AX53)&amp;"h"&amp;AZ53&amp;" - "&amp;HOUR(AY53)&amp;"h"&amp;BA53</f>
        <v>15h05 - 15h55</v>
      </c>
      <c r="AW53" s="8" t="n">
        <f aca="false">TRUNC(AW51/60,0)</f>
        <v>12</v>
      </c>
      <c r="AX53" s="79" t="n">
        <f aca="false">IF(AY52=$AQ$39,AY52+$AQ$35,AY52)</f>
        <v>0.628472222222222</v>
      </c>
      <c r="AY53" s="79" t="n">
        <f aca="false">AX53+$AY$34</f>
        <v>0.663194444444444</v>
      </c>
      <c r="AZ53" s="90" t="str">
        <f aca="false">IF(MINUTE(AX53)=0,MINUTE(AX53)&amp;MINUTE(AX53),IF(MINUTE(AX53)&lt;10,"0"&amp;MINUTE(AX53),MINUTE(AX53)))</f>
        <v>05</v>
      </c>
      <c r="BA53" s="90" t="n">
        <f aca="false">IF(MINUTE(AY53)=0,MINUTE(AY53)&amp;MINUTE(AY53),IF(MINUTE(AY53)&lt;10,"0"&amp;MINUTE(AY53),MINUTE(AY53)))</f>
        <v>55</v>
      </c>
      <c r="BB53" s="0"/>
      <c r="BC53" s="0"/>
      <c r="BD53" s="0"/>
      <c r="BE53" s="0"/>
      <c r="BF53" s="79" t="n">
        <f aca="false">BF52+$AY$34</f>
        <v>0.618055555555556</v>
      </c>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5.75" hidden="false" customHeight="true" outlineLevel="0" collapsed="false">
      <c r="A54" s="0"/>
      <c r="B54" s="9"/>
      <c r="C54" s="96"/>
      <c r="D54" s="96"/>
      <c r="E54" s="48"/>
      <c r="F54" s="48"/>
      <c r="G54" s="48"/>
      <c r="H54" s="48"/>
      <c r="I54" s="48"/>
      <c r="J54" s="48"/>
      <c r="K54" s="48"/>
      <c r="L54" s="48"/>
      <c r="M54" s="48"/>
      <c r="N54" s="48"/>
      <c r="O54" s="48"/>
      <c r="P54" s="48"/>
      <c r="Q54" s="48"/>
      <c r="R54" s="48"/>
      <c r="S54" s="48"/>
      <c r="T54" s="48"/>
      <c r="U54" s="48"/>
      <c r="V54" s="48"/>
      <c r="W54" s="48"/>
      <c r="X54" s="48"/>
      <c r="Y54" s="48"/>
      <c r="Z54" s="48"/>
      <c r="AA54" s="97"/>
      <c r="AB54" s="97"/>
      <c r="AC54" s="48"/>
      <c r="AD54" s="48"/>
      <c r="AE54" s="98"/>
      <c r="AF54" s="98"/>
      <c r="AG54" s="11"/>
      <c r="AH54" s="12"/>
      <c r="AI54" s="103"/>
      <c r="AJ54" s="0"/>
      <c r="AK54" s="101"/>
      <c r="AL54" s="101"/>
      <c r="AM54" s="101"/>
      <c r="AN54" s="101"/>
      <c r="AO54" s="101"/>
      <c r="AP54" s="101"/>
      <c r="AQ54" s="101"/>
      <c r="AR54" s="101"/>
      <c r="AS54" s="20"/>
      <c r="AT54" s="20"/>
      <c r="AU54" s="0"/>
      <c r="AV54" s="79" t="str">
        <f aca="false">HOUR(AX54)&amp;"h"&amp;AZ54&amp;" - "&amp;HOUR(AY54)&amp;"h"&amp;BA54</f>
        <v>15h55 - 16h45</v>
      </c>
      <c r="AW54" s="95" t="n">
        <f aca="false">AW51-AW53*60</f>
        <v>20</v>
      </c>
      <c r="AX54" s="79" t="n">
        <f aca="false">IF(AY53=$AQ$39,AY53+$AQ$35,AY53)</f>
        <v>0.663194444444444</v>
      </c>
      <c r="AY54" s="79" t="n">
        <f aca="false">AX54+$AY$34</f>
        <v>0.697916666666667</v>
      </c>
      <c r="AZ54" s="90" t="n">
        <f aca="false">IF(MINUTE(AX54)=0,MINUTE(AX54)&amp;MINUTE(AX54),IF(MINUTE(AX54)&lt;10,"0"&amp;MINUTE(AX54),MINUTE(AX54)))</f>
        <v>55</v>
      </c>
      <c r="BA54" s="90" t="n">
        <f aca="false">IF(MINUTE(AY54)=0,MINUTE(AY54)&amp;MINUTE(AY54),IF(MINUTE(AY54)&lt;10,"0"&amp;MINUTE(AY54),MINUTE(AY54)))</f>
        <v>45</v>
      </c>
      <c r="BB54" s="0"/>
      <c r="BC54" s="76"/>
      <c r="BD54" s="0"/>
      <c r="BE54" s="0"/>
      <c r="BF54" s="79" t="n">
        <f aca="false">BF53+$AY$34</f>
        <v>0.652777777777778</v>
      </c>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15.75" hidden="false" customHeight="true" outlineLevel="0" collapsed="false">
      <c r="A55" s="0"/>
      <c r="B55" s="9"/>
      <c r="C55" s="104" t="s">
        <v>75</v>
      </c>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5" t="str">
        <f aca="false">IF(OR(AE44="",AC44=""),"",SUMIFS(AC44:AD54,AE44:AF54,"Prioritária"))</f>
        <v/>
      </c>
      <c r="AD55" s="105"/>
      <c r="AE55" s="105"/>
      <c r="AF55" s="105"/>
      <c r="AG55" s="11"/>
      <c r="AH55" s="106"/>
      <c r="AI55" s="103"/>
      <c r="AJ55" s="0"/>
      <c r="AK55" s="101"/>
      <c r="AL55" s="101"/>
      <c r="AM55" s="101"/>
      <c r="AN55" s="101"/>
      <c r="AO55" s="101"/>
      <c r="AP55" s="101"/>
      <c r="AQ55" s="101"/>
      <c r="AR55" s="101"/>
      <c r="AS55" s="20"/>
      <c r="AT55" s="20"/>
      <c r="AU55" s="0"/>
      <c r="AV55" s="79" t="str">
        <f aca="false">HOUR(AX55)&amp;"h"&amp;AZ55&amp;" - "&amp;HOUR(AY55)&amp;"h"&amp;BA55</f>
        <v>16h45 - 17h35</v>
      </c>
      <c r="AW55" s="0"/>
      <c r="AX55" s="79" t="n">
        <f aca="false">IF(AY54=$AQ$39,AY54+$AQ$35,AY54)</f>
        <v>0.697916666666667</v>
      </c>
      <c r="AY55" s="79" t="n">
        <f aca="false">AX55+$AY$34</f>
        <v>0.732638888888889</v>
      </c>
      <c r="AZ55" s="90" t="n">
        <f aca="false">IF(MINUTE(AX55)=0,MINUTE(AX55)&amp;MINUTE(AX55),IF(MINUTE(AX55)&lt;10,"0"&amp;MINUTE(AX55),MINUTE(AX55)))</f>
        <v>45</v>
      </c>
      <c r="BA55" s="90" t="n">
        <f aca="false">IF(MINUTE(AY55)=0,MINUTE(AY55)&amp;MINUTE(AY55),IF(MINUTE(AY55)&lt;10,"0"&amp;MINUTE(AY55),MINUTE(AY55)))</f>
        <v>35</v>
      </c>
      <c r="BB55" s="0"/>
      <c r="BC55" s="76"/>
      <c r="BD55" s="0"/>
      <c r="BE55" s="0"/>
      <c r="BF55" s="79" t="n">
        <f aca="false">BF54+$AY$34</f>
        <v>0.6875</v>
      </c>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15.75" hidden="false" customHeight="true" outlineLevel="0" collapsed="false">
      <c r="A56" s="0"/>
      <c r="B56" s="9"/>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8"/>
      <c r="AF56" s="108"/>
      <c r="AG56" s="11"/>
      <c r="AH56" s="12"/>
      <c r="AI56" s="0"/>
      <c r="AJ56" s="0"/>
      <c r="AK56" s="101"/>
      <c r="AL56" s="101"/>
      <c r="AM56" s="101"/>
      <c r="AN56" s="101"/>
      <c r="AO56" s="101"/>
      <c r="AP56" s="101"/>
      <c r="AQ56" s="101"/>
      <c r="AR56" s="101"/>
      <c r="AS56" s="20"/>
      <c r="AT56" s="20"/>
      <c r="AU56" s="0"/>
      <c r="AV56" s="0"/>
      <c r="AW56" s="0"/>
      <c r="AX56" s="75"/>
      <c r="AY56" s="75"/>
      <c r="AZ56" s="76"/>
      <c r="BA56" s="76"/>
      <c r="BB56" s="76"/>
      <c r="BC56" s="76"/>
      <c r="BD56" s="0"/>
      <c r="BE56" s="0"/>
      <c r="BF56" s="75"/>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15.75" hidden="false" customHeight="true" outlineLevel="0" collapsed="false">
      <c r="A57" s="0"/>
      <c r="B57" s="9"/>
      <c r="C57" s="109" t="s">
        <v>76</v>
      </c>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10" t="s">
        <v>77</v>
      </c>
      <c r="AF57" s="110"/>
      <c r="AG57" s="11"/>
      <c r="AH57" s="12"/>
      <c r="AI57" s="0"/>
      <c r="AJ57" s="0"/>
      <c r="AK57" s="101"/>
      <c r="AL57" s="101"/>
      <c r="AM57" s="101"/>
      <c r="AN57" s="101"/>
      <c r="AO57" s="101"/>
      <c r="AP57" s="101"/>
      <c r="AQ57" s="101"/>
      <c r="AR57" s="101"/>
      <c r="AS57" s="20"/>
      <c r="AT57" s="20"/>
      <c r="AU57" s="0"/>
      <c r="AV57" s="0"/>
      <c r="AW57" s="0"/>
      <c r="AX57" s="75"/>
      <c r="AY57" s="75"/>
      <c r="AZ57" s="76"/>
      <c r="BA57" s="76"/>
      <c r="BB57" s="76"/>
      <c r="BC57" s="76"/>
      <c r="BD57" s="0"/>
      <c r="BE57" s="0"/>
      <c r="BF57" s="75"/>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15.75" hidden="false" customHeight="true" outlineLevel="0" collapsed="false">
      <c r="A58" s="0"/>
      <c r="B58" s="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10"/>
      <c r="AF58" s="110"/>
      <c r="AG58" s="11"/>
      <c r="AH58" s="12"/>
      <c r="AI58" s="0"/>
      <c r="AJ58" s="0"/>
      <c r="AK58" s="101"/>
      <c r="AL58" s="101"/>
      <c r="AM58" s="101"/>
      <c r="AN58" s="101"/>
      <c r="AO58" s="101"/>
      <c r="AP58" s="101"/>
      <c r="AQ58" s="101"/>
      <c r="AR58" s="101"/>
      <c r="AS58" s="0"/>
      <c r="AT58" s="0"/>
      <c r="AU58" s="0"/>
      <c r="AV58" s="79" t="str">
        <f aca="false">HOUR(AX58)&amp;"h"&amp;AZ58&amp;" - "&amp;HOUR(AY58)&amp;"h"&amp;BA58</f>
        <v>18h10 - 19h00</v>
      </c>
      <c r="AW58" s="8" t="s">
        <v>66</v>
      </c>
      <c r="AX58" s="79" t="str">
        <f aca="false">BC58</f>
        <v>18:10</v>
      </c>
      <c r="AY58" s="79" t="n">
        <f aca="false">AX58+$AY$34</f>
        <v>0.791666666666667</v>
      </c>
      <c r="AZ58" s="90" t="n">
        <f aca="false">IF(MINUTE(AX58)=0,MINUTE(AX58)&amp;MINUTE(AX58),IF(MINUTE(AX58)&lt;10,"0"&amp;MINUTE(AX58),MINUTE(AX58)))</f>
        <v>10</v>
      </c>
      <c r="BA58" s="90" t="str">
        <f aca="false">IF(MINUTE(AY58)=0,MINUTE(AY58)&amp;MINUTE(AY58),IF(MINUTE(AY58)&lt;10,"0"&amp;MINUTE(AY58),MINUTE(AY58)))</f>
        <v>00</v>
      </c>
      <c r="BB58" s="0"/>
      <c r="BC58" s="77" t="str">
        <f aca="false">AQ44</f>
        <v>18:10</v>
      </c>
      <c r="BD58" s="0"/>
      <c r="BE58" s="0"/>
      <c r="BF58" s="79" t="str">
        <f aca="false">BC58</f>
        <v>18:10</v>
      </c>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15.75" hidden="false" customHeight="true" outlineLevel="0" collapsed="false">
      <c r="A59" s="0"/>
      <c r="B59" s="9"/>
      <c r="C59" s="111" t="s">
        <v>78</v>
      </c>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98"/>
      <c r="AF59" s="98"/>
      <c r="AG59" s="11"/>
      <c r="AH59" s="12"/>
      <c r="AI59" s="0"/>
      <c r="AJ59" s="0"/>
      <c r="AK59" s="101"/>
      <c r="AL59" s="101"/>
      <c r="AM59" s="101"/>
      <c r="AN59" s="101"/>
      <c r="AO59" s="101"/>
      <c r="AP59" s="101"/>
      <c r="AQ59" s="101"/>
      <c r="AR59" s="101"/>
      <c r="AS59" s="0"/>
      <c r="AT59" s="0"/>
      <c r="AU59" s="0"/>
      <c r="AV59" s="79" t="str">
        <f aca="false">HOUR(AX59)&amp;"h"&amp;AZ59&amp;" - "&amp;HOUR(AY59)&amp;"h"&amp;BA59</f>
        <v>19h00 - 19h50</v>
      </c>
      <c r="AW59" s="95" t="n">
        <v>1090</v>
      </c>
      <c r="AX59" s="79" t="n">
        <f aca="false">IF(AY58=$AQ$46,AY58+$AQ$42,AY58)</f>
        <v>0.791666666666667</v>
      </c>
      <c r="AY59" s="79" t="n">
        <f aca="false">AX59+$AY$34</f>
        <v>0.826388888888889</v>
      </c>
      <c r="AZ59" s="90" t="str">
        <f aca="false">IF(MINUTE(AX59)=0,MINUTE(AX59)&amp;MINUTE(AX59),IF(MINUTE(AX59)&lt;10,"0"&amp;MINUTE(AX59),MINUTE(AX59)))</f>
        <v>00</v>
      </c>
      <c r="BA59" s="90" t="n">
        <f aca="false">IF(MINUTE(AY59)=0,MINUTE(AY59)&amp;MINUTE(AY59),IF(MINUTE(AY59)&lt;10,"0"&amp;MINUTE(AY59),MINUTE(AY59)))</f>
        <v>50</v>
      </c>
      <c r="BB59" s="0"/>
      <c r="BC59" s="76"/>
      <c r="BD59" s="0"/>
      <c r="BE59" s="0"/>
      <c r="BF59" s="79" t="n">
        <f aca="false">BF58+$AY$34</f>
        <v>0.791666666666667</v>
      </c>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15.75" hidden="false" customHeight="true" outlineLevel="0" collapsed="false">
      <c r="A60" s="0"/>
      <c r="B60" s="9"/>
      <c r="C60" s="111" t="s">
        <v>79</v>
      </c>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98"/>
      <c r="AF60" s="98"/>
      <c r="AG60" s="11"/>
      <c r="AH60" s="12"/>
      <c r="AI60" s="0"/>
      <c r="AJ60" s="0"/>
      <c r="AK60" s="0"/>
      <c r="AL60" s="112"/>
      <c r="AM60" s="112"/>
      <c r="AN60" s="112"/>
      <c r="AO60" s="112"/>
      <c r="AP60" s="112"/>
      <c r="AQ60" s="112"/>
      <c r="AR60" s="112"/>
      <c r="AS60" s="0"/>
      <c r="AT60" s="0"/>
      <c r="AU60" s="0"/>
      <c r="AV60" s="79" t="str">
        <f aca="false">HOUR(AX60)&amp;"h"&amp;AZ60&amp;" - "&amp;HOUR(AY60)&amp;"h"&amp;BA60</f>
        <v>19h50 - 20h40</v>
      </c>
      <c r="AW60" s="99"/>
      <c r="AX60" s="79" t="n">
        <f aca="false">IF(AY59=$AQ$46,AY59+$AQ$42,AY59)</f>
        <v>0.826388888888889</v>
      </c>
      <c r="AY60" s="79" t="n">
        <f aca="false">AX60+$AY$34</f>
        <v>0.861111111111111</v>
      </c>
      <c r="AZ60" s="90" t="n">
        <f aca="false">IF(MINUTE(AX60)=0,MINUTE(AX60)&amp;MINUTE(AX60),IF(MINUTE(AX60)&lt;10,"0"&amp;MINUTE(AX60),MINUTE(AX60)))</f>
        <v>50</v>
      </c>
      <c r="BA60" s="90" t="n">
        <f aca="false">IF(MINUTE(AY60)=0,MINUTE(AY60)&amp;MINUTE(AY60),IF(MINUTE(AY60)&lt;10,"0"&amp;MINUTE(AY60),MINUTE(AY60)))</f>
        <v>40</v>
      </c>
      <c r="BB60" s="0"/>
      <c r="BC60" s="0"/>
      <c r="BD60" s="0"/>
      <c r="BE60" s="0"/>
      <c r="BF60" s="79" t="n">
        <f aca="false">BF59+$AY$34</f>
        <v>0.826388888888889</v>
      </c>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15.75" hidden="false" customHeight="true" outlineLevel="0" collapsed="false">
      <c r="A61" s="0"/>
      <c r="B61" s="9"/>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98"/>
      <c r="AF61" s="98"/>
      <c r="AG61" s="11"/>
      <c r="AH61" s="12"/>
      <c r="AI61" s="0"/>
      <c r="AJ61" s="0"/>
      <c r="AK61" s="114" t="s">
        <v>80</v>
      </c>
      <c r="AL61" s="114"/>
      <c r="AM61" s="114"/>
      <c r="AN61" s="114"/>
      <c r="AO61" s="114"/>
      <c r="AP61" s="114"/>
      <c r="AQ61" s="114"/>
      <c r="AR61" s="114"/>
      <c r="AS61" s="0"/>
      <c r="AT61" s="0"/>
      <c r="AU61" s="0"/>
      <c r="AV61" s="79" t="str">
        <f aca="false">HOUR(AX61)&amp;"h"&amp;AZ61&amp;" - "&amp;HOUR(AY61)&amp;"h"&amp;BA61</f>
        <v>20h55 - 21h45</v>
      </c>
      <c r="AW61" s="8" t="n">
        <f aca="false">TRUNC(AW59/60,0)</f>
        <v>18</v>
      </c>
      <c r="AX61" s="79" t="n">
        <f aca="false">IF(AY60=$AQ$46,AY60+$AQ$42,AY60)</f>
        <v>0.871527777777778</v>
      </c>
      <c r="AY61" s="79" t="n">
        <f aca="false">AX61+$AY$34</f>
        <v>0.90625</v>
      </c>
      <c r="AZ61" s="90" t="n">
        <f aca="false">IF(MINUTE(AX61)=0,MINUTE(AX61)&amp;MINUTE(AX61),IF(MINUTE(AX61)&lt;10,"0"&amp;MINUTE(AX61),MINUTE(AX61)))</f>
        <v>55</v>
      </c>
      <c r="BA61" s="90" t="n">
        <f aca="false">IF(MINUTE(AY61)=0,MINUTE(AY61)&amp;MINUTE(AY61),IF(MINUTE(AY61)&lt;10,"0"&amp;MINUTE(AY61),MINUTE(AY61)))</f>
        <v>45</v>
      </c>
      <c r="BB61" s="0"/>
      <c r="BC61" s="76"/>
      <c r="BD61" s="0"/>
      <c r="BE61" s="0"/>
      <c r="BF61" s="79" t="n">
        <f aca="false">BF60+$AY$34</f>
        <v>0.861111111111111</v>
      </c>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customFormat="false" ht="15.75" hidden="false" customHeight="true" outlineLevel="0" collapsed="false">
      <c r="A62" s="0"/>
      <c r="B62" s="9"/>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98"/>
      <c r="AF62" s="98"/>
      <c r="AG62" s="11"/>
      <c r="AH62" s="12"/>
      <c r="AI62" s="0"/>
      <c r="AJ62" s="0"/>
      <c r="AK62" s="114"/>
      <c r="AL62" s="114"/>
      <c r="AM62" s="114"/>
      <c r="AN62" s="114"/>
      <c r="AO62" s="114"/>
      <c r="AP62" s="114"/>
      <c r="AQ62" s="114"/>
      <c r="AR62" s="114"/>
      <c r="AS62" s="0"/>
      <c r="AT62" s="0"/>
      <c r="AU62" s="0"/>
      <c r="AV62" s="79" t="str">
        <f aca="false">HOUR(AX62)&amp;"h"&amp;AZ62&amp;" - "&amp;HOUR(AY62)&amp;"h"&amp;BA62</f>
        <v>21h45 - 22h35</v>
      </c>
      <c r="AW62" s="95" t="n">
        <f aca="false">AW59-AW61*60</f>
        <v>10</v>
      </c>
      <c r="AX62" s="79" t="n">
        <f aca="false">IF(AY61=$AQ$46,AY61+$AQ$42,AY61)</f>
        <v>0.90625</v>
      </c>
      <c r="AY62" s="79" t="n">
        <f aca="false">AX62+$AY$34</f>
        <v>0.940972222222222</v>
      </c>
      <c r="AZ62" s="90" t="n">
        <f aca="false">IF(MINUTE(AX62)=0,MINUTE(AX62)&amp;MINUTE(AX62),IF(MINUTE(AX62)&lt;10,"0"&amp;MINUTE(AX62),MINUTE(AX62)))</f>
        <v>45</v>
      </c>
      <c r="BA62" s="90" t="n">
        <f aca="false">IF(MINUTE(AY62)=0,MINUTE(AY62)&amp;MINUTE(AY62),IF(MINUTE(AY62)&lt;10,"0"&amp;MINUTE(AY62),MINUTE(AY62)))</f>
        <v>35</v>
      </c>
      <c r="BB62" s="0"/>
      <c r="BC62" s="76"/>
      <c r="BD62" s="0"/>
      <c r="BE62" s="0"/>
      <c r="BF62" s="79" t="n">
        <f aca="false">BF61+$AY$34</f>
        <v>0.895833333333333</v>
      </c>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r="63" customFormat="false" ht="15.75" hidden="false" customHeight="true" outlineLevel="0" collapsed="false">
      <c r="A63" s="0"/>
      <c r="B63" s="9"/>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98"/>
      <c r="AF63" s="98"/>
      <c r="AG63" s="11"/>
      <c r="AH63" s="12"/>
      <c r="AI63" s="0"/>
      <c r="AJ63" s="0"/>
      <c r="AK63" s="115" t="s">
        <v>81</v>
      </c>
      <c r="AL63" s="115"/>
      <c r="AM63" s="115"/>
      <c r="AN63" s="115"/>
      <c r="AO63" s="115"/>
      <c r="AP63" s="115"/>
      <c r="AQ63" s="115"/>
      <c r="AR63" s="116"/>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r="64" customFormat="false" ht="15.75" hidden="false" customHeight="true" outlineLevel="0" collapsed="false">
      <c r="A64" s="0"/>
      <c r="B64" s="9"/>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98"/>
      <c r="AF64" s="98"/>
      <c r="AG64" s="11"/>
      <c r="AH64" s="12"/>
      <c r="AI64" s="0"/>
      <c r="AJ64" s="0"/>
      <c r="AK64" s="115" t="s">
        <v>82</v>
      </c>
      <c r="AL64" s="115"/>
      <c r="AM64" s="115"/>
      <c r="AN64" s="115"/>
      <c r="AO64" s="115"/>
      <c r="AP64" s="115"/>
      <c r="AQ64" s="115"/>
      <c r="AR64" s="116"/>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r="65" customFormat="false" ht="15.75" hidden="false" customHeight="true" outlineLevel="0" collapsed="false">
      <c r="A65" s="0"/>
      <c r="B65" s="9"/>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98"/>
      <c r="AF65" s="98"/>
      <c r="AG65" s="11"/>
      <c r="AH65" s="12"/>
      <c r="AI65" s="0"/>
      <c r="AJ65" s="0"/>
      <c r="AK65" s="115" t="s">
        <v>83</v>
      </c>
      <c r="AL65" s="115"/>
      <c r="AM65" s="115"/>
      <c r="AN65" s="115"/>
      <c r="AO65" s="115"/>
      <c r="AP65" s="115"/>
      <c r="AQ65" s="115"/>
      <c r="AR65" s="116"/>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r="66" customFormat="false" ht="15.75" hidden="false" customHeight="true" outlineLevel="0" collapsed="false">
      <c r="A66" s="0"/>
      <c r="B66" s="9"/>
      <c r="C66" s="117" t="s">
        <v>84</v>
      </c>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05" t="str">
        <f aca="false">IF(AND(AE59="",AE60="",AE61="",AE62="",AE63="",AE64="",AE65=""),"",SUM(AE59:AF65))</f>
        <v/>
      </c>
      <c r="AF66" s="105"/>
      <c r="AG66" s="11"/>
      <c r="AH66" s="12"/>
      <c r="AI66" s="0"/>
      <c r="AJ66" s="0"/>
      <c r="AK66" s="115" t="s">
        <v>85</v>
      </c>
      <c r="AL66" s="115"/>
      <c r="AM66" s="115"/>
      <c r="AN66" s="115"/>
      <c r="AO66" s="115"/>
      <c r="AP66" s="115"/>
      <c r="AQ66" s="115"/>
      <c r="AR66" s="116"/>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r="67" s="119" customFormat="true" ht="15.75" hidden="false" customHeight="true" outlineLevel="0" collapsed="false">
      <c r="A67" s="1"/>
      <c r="B67" s="118"/>
      <c r="AG67" s="120"/>
      <c r="AH67" s="1"/>
      <c r="AI67" s="1"/>
      <c r="AJ67" s="1"/>
      <c r="AK67" s="121" t="s">
        <v>86</v>
      </c>
      <c r="AL67" s="121"/>
      <c r="AM67" s="121"/>
      <c r="AN67" s="121"/>
      <c r="AO67" s="121"/>
      <c r="AP67" s="121"/>
      <c r="AQ67" s="121"/>
      <c r="AR67" s="122"/>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row>
    <row r="68" s="1" customFormat="true" ht="15.75" hidden="false" customHeight="true" outlineLevel="0" collapsed="false">
      <c r="B68" s="123"/>
      <c r="C68" s="124" t="s">
        <v>87</v>
      </c>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10" t="s">
        <v>77</v>
      </c>
      <c r="AF68" s="110"/>
      <c r="AG68" s="11"/>
    </row>
    <row r="69" customFormat="false" ht="15.75" hidden="false" customHeight="true" outlineLevel="0" collapsed="false">
      <c r="B69" s="123"/>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10"/>
      <c r="AF69" s="110"/>
      <c r="AG69" s="11"/>
      <c r="AH69" s="12"/>
      <c r="AK69" s="114" t="s">
        <v>88</v>
      </c>
      <c r="AL69" s="114"/>
      <c r="AM69" s="114"/>
      <c r="AN69" s="114"/>
      <c r="AO69" s="114"/>
      <c r="AP69" s="114"/>
      <c r="AQ69" s="114"/>
      <c r="AR69" s="114"/>
      <c r="AW69" s="0"/>
    </row>
    <row r="70" customFormat="false" ht="15.75" hidden="false" customHeight="true" outlineLevel="0" collapsed="false">
      <c r="B70" s="123"/>
      <c r="C70" s="111" t="s">
        <v>89</v>
      </c>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98"/>
      <c r="AF70" s="98"/>
      <c r="AG70" s="125"/>
      <c r="AH70" s="12"/>
      <c r="AK70" s="114"/>
      <c r="AL70" s="114"/>
      <c r="AM70" s="114"/>
      <c r="AN70" s="114"/>
      <c r="AO70" s="114"/>
      <c r="AP70" s="114"/>
      <c r="AQ70" s="114"/>
      <c r="AR70" s="114"/>
      <c r="AW70" s="0"/>
    </row>
    <row r="71" customFormat="false" ht="15.75" hidden="false" customHeight="true" outlineLevel="0" collapsed="false">
      <c r="B71" s="9"/>
      <c r="C71" s="111" t="s">
        <v>90</v>
      </c>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98"/>
      <c r="AF71" s="98"/>
      <c r="AG71" s="11"/>
      <c r="AH71" s="12"/>
      <c r="AK71" s="115" t="s">
        <v>91</v>
      </c>
      <c r="AL71" s="115"/>
      <c r="AM71" s="115"/>
      <c r="AN71" s="115"/>
      <c r="AO71" s="115"/>
      <c r="AP71" s="115"/>
      <c r="AQ71" s="115"/>
      <c r="AR71" s="116"/>
      <c r="AW71" s="0"/>
    </row>
    <row r="72" customFormat="false" ht="15.75" hidden="false" customHeight="true" outlineLevel="0" collapsed="false">
      <c r="B72" s="9"/>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98"/>
      <c r="AF72" s="98"/>
      <c r="AG72" s="11"/>
      <c r="AH72" s="12"/>
      <c r="AK72" s="115" t="s">
        <v>92</v>
      </c>
      <c r="AL72" s="115"/>
      <c r="AM72" s="115"/>
      <c r="AN72" s="115"/>
      <c r="AO72" s="115"/>
      <c r="AP72" s="115"/>
      <c r="AQ72" s="115"/>
      <c r="AR72" s="116"/>
      <c r="AW72" s="0"/>
    </row>
    <row r="73" customFormat="false" ht="15.75" hidden="false" customHeight="true" outlineLevel="0" collapsed="false">
      <c r="B73" s="9"/>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98"/>
      <c r="AF73" s="98"/>
      <c r="AG73" s="11"/>
      <c r="AH73" s="12"/>
      <c r="AK73" s="115" t="s">
        <v>93</v>
      </c>
      <c r="AL73" s="115"/>
      <c r="AM73" s="115"/>
      <c r="AN73" s="115"/>
      <c r="AO73" s="115"/>
      <c r="AP73" s="115"/>
      <c r="AQ73" s="115"/>
      <c r="AR73" s="116"/>
      <c r="AW73" s="0"/>
    </row>
    <row r="74" customFormat="false" ht="15.75" hidden="false" customHeight="true" outlineLevel="0" collapsed="false">
      <c r="B74" s="9"/>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98"/>
      <c r="AF74" s="98"/>
      <c r="AG74" s="11"/>
      <c r="AH74" s="12"/>
      <c r="AK74" s="115" t="s">
        <v>94</v>
      </c>
      <c r="AL74" s="115"/>
      <c r="AM74" s="115"/>
      <c r="AN74" s="115"/>
      <c r="AO74" s="115"/>
      <c r="AP74" s="115"/>
      <c r="AQ74" s="115"/>
      <c r="AR74" s="116"/>
      <c r="AW74" s="0"/>
    </row>
    <row r="75" customFormat="false" ht="15.75" hidden="false" customHeight="true" outlineLevel="0" collapsed="false">
      <c r="B75" s="9"/>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98"/>
      <c r="AF75" s="98"/>
      <c r="AG75" s="11"/>
      <c r="AH75" s="12"/>
      <c r="AK75" s="115" t="s">
        <v>95</v>
      </c>
      <c r="AL75" s="115"/>
      <c r="AM75" s="115"/>
      <c r="AN75" s="115"/>
      <c r="AO75" s="115"/>
      <c r="AP75" s="115"/>
      <c r="AQ75" s="115"/>
      <c r="AR75" s="116"/>
      <c r="AW75" s="0"/>
    </row>
    <row r="76" customFormat="false" ht="15.75" hidden="false" customHeight="true" outlineLevel="0" collapsed="false">
      <c r="B76" s="9"/>
      <c r="C76" s="117" t="s">
        <v>96</v>
      </c>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05" t="str">
        <f aca="false">IF(AND(AE70="",AE71="",AE72="",AE73="",AE74="",AE75=""),"",SUM(AE70:AF75))</f>
        <v/>
      </c>
      <c r="AF76" s="105"/>
      <c r="AG76" s="11"/>
      <c r="AH76" s="12"/>
      <c r="AK76" s="121" t="s">
        <v>97</v>
      </c>
      <c r="AL76" s="121"/>
      <c r="AM76" s="121"/>
      <c r="AN76" s="121"/>
      <c r="AO76" s="121"/>
      <c r="AP76" s="121"/>
      <c r="AQ76" s="121"/>
      <c r="AR76" s="122"/>
      <c r="AW76" s="0"/>
    </row>
    <row r="77" customFormat="false" ht="15.75" hidden="false" customHeight="true" outlineLevel="0" collapsed="false">
      <c r="B77" s="9"/>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11"/>
      <c r="AH77" s="12"/>
      <c r="AW77" s="0"/>
    </row>
    <row r="78" customFormat="false" ht="15.75" hidden="false" customHeight="true" outlineLevel="0" collapsed="false">
      <c r="B78" s="9"/>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11"/>
      <c r="AH78" s="12"/>
      <c r="AW78" s="1" t="n">
        <f aca="false">IF(I13&lt;&gt;"",20,40)</f>
        <v>40</v>
      </c>
    </row>
    <row r="79" customFormat="false" ht="15.75" hidden="false" customHeight="true" outlineLevel="0" collapsed="false">
      <c r="B79" s="9"/>
      <c r="C79" s="126"/>
      <c r="D79" s="126"/>
      <c r="E79" s="126"/>
      <c r="F79" s="126"/>
      <c r="G79" s="126"/>
      <c r="H79" s="126"/>
      <c r="I79" s="126"/>
      <c r="J79" s="126"/>
      <c r="K79" s="126"/>
      <c r="L79" s="126"/>
      <c r="M79" s="126"/>
      <c r="N79" s="126"/>
      <c r="O79" s="127"/>
      <c r="P79" s="128" t="n">
        <f aca="true">TODAY()</f>
        <v>43585</v>
      </c>
      <c r="Q79" s="128"/>
      <c r="R79" s="128"/>
      <c r="S79" s="128"/>
      <c r="T79" s="128"/>
      <c r="U79" s="128"/>
      <c r="V79" s="0"/>
      <c r="W79" s="129"/>
      <c r="X79" s="129"/>
      <c r="Y79" s="129"/>
      <c r="Z79" s="129"/>
      <c r="AA79" s="129"/>
      <c r="AB79" s="129"/>
      <c r="AC79" s="129"/>
      <c r="AD79" s="129"/>
      <c r="AE79" s="129"/>
      <c r="AF79" s="129"/>
      <c r="AG79" s="11"/>
      <c r="AH79" s="12"/>
    </row>
    <row r="80" customFormat="false" ht="15.75" hidden="false" customHeight="true" outlineLevel="0" collapsed="false">
      <c r="B80" s="9"/>
      <c r="C80" s="130" t="s">
        <v>98</v>
      </c>
      <c r="D80" s="130"/>
      <c r="E80" s="130"/>
      <c r="F80" s="130"/>
      <c r="G80" s="130"/>
      <c r="H80" s="130"/>
      <c r="I80" s="130"/>
      <c r="J80" s="130"/>
      <c r="K80" s="130"/>
      <c r="L80" s="130"/>
      <c r="M80" s="130"/>
      <c r="N80" s="130"/>
      <c r="O80" s="12"/>
      <c r="P80" s="131" t="s">
        <v>99</v>
      </c>
      <c r="Q80" s="131"/>
      <c r="R80" s="131"/>
      <c r="S80" s="131"/>
      <c r="T80" s="131"/>
      <c r="U80" s="131"/>
      <c r="V80" s="132"/>
      <c r="W80" s="131" t="s">
        <v>100</v>
      </c>
      <c r="X80" s="131"/>
      <c r="Y80" s="131"/>
      <c r="Z80" s="131"/>
      <c r="AA80" s="131"/>
      <c r="AB80" s="131"/>
      <c r="AC80" s="131"/>
      <c r="AD80" s="131"/>
      <c r="AE80" s="131"/>
      <c r="AF80" s="131"/>
      <c r="AG80" s="11"/>
      <c r="AH80" s="12"/>
    </row>
    <row r="81" customFormat="false" ht="15.75" hidden="false" customHeight="true" outlineLevel="0" collapsed="false">
      <c r="B81" s="133"/>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5"/>
      <c r="AH81" s="12"/>
    </row>
    <row r="82" customFormat="false" ht="15.75" hidden="false" customHeight="true" outlineLevel="0" collapsed="false">
      <c r="B82" s="0"/>
      <c r="C82" s="0"/>
      <c r="D82" s="0"/>
      <c r="E82" s="0"/>
      <c r="F82" s="0"/>
      <c r="G82" s="0"/>
      <c r="H82" s="0"/>
      <c r="I82" s="0"/>
      <c r="J82" s="0"/>
      <c r="K82" s="0"/>
      <c r="L82" s="0"/>
      <c r="M82" s="0"/>
      <c r="N82" s="0"/>
      <c r="O82" s="0"/>
      <c r="P82" s="0"/>
      <c r="Q82" s="0"/>
      <c r="R82" s="0"/>
      <c r="S82" s="0"/>
      <c r="T82" s="0"/>
      <c r="U82" s="0"/>
      <c r="V82" s="0"/>
      <c r="W82" s="0"/>
      <c r="X82" s="0"/>
      <c r="Y82" s="0"/>
      <c r="Z82" s="0"/>
      <c r="AA82" s="0"/>
      <c r="AB82" s="0"/>
      <c r="AC82" s="0"/>
      <c r="AD82" s="0"/>
      <c r="AE82" s="0"/>
      <c r="AF82" s="0"/>
      <c r="AG82" s="0"/>
    </row>
    <row r="83" customFormat="false" ht="15.75" hidden="false" customHeight="true" outlineLevel="0" collapsed="false">
      <c r="B83" s="103"/>
      <c r="C83" s="0"/>
      <c r="D83" s="0"/>
      <c r="E83" s="0"/>
      <c r="F83" s="0"/>
      <c r="G83" s="0"/>
      <c r="H83" s="0"/>
      <c r="I83" s="0"/>
      <c r="J83" s="0"/>
      <c r="K83" s="0"/>
      <c r="L83" s="0"/>
      <c r="M83" s="0"/>
      <c r="N83" s="0"/>
      <c r="O83" s="0"/>
      <c r="P83" s="0"/>
      <c r="Q83" s="0"/>
      <c r="R83" s="0"/>
      <c r="S83" s="0"/>
      <c r="T83" s="0"/>
      <c r="U83" s="0"/>
      <c r="V83" s="0"/>
      <c r="W83" s="0"/>
      <c r="X83" s="0"/>
      <c r="Y83" s="0"/>
      <c r="Z83" s="0"/>
      <c r="AA83" s="0"/>
      <c r="AB83" s="0"/>
      <c r="AC83" s="0"/>
      <c r="AD83" s="0"/>
      <c r="AE83" s="0"/>
      <c r="AF83" s="0"/>
      <c r="AG83" s="0"/>
    </row>
    <row r="84" customFormat="false" ht="15.75" hidden="false" customHeight="true" outlineLevel="0" collapsed="false">
      <c r="B84" s="0"/>
      <c r="C84" s="0"/>
      <c r="D84" s="0"/>
      <c r="E84" s="0"/>
      <c r="F84" s="0"/>
      <c r="G84" s="0"/>
      <c r="H84" s="0"/>
      <c r="I84" s="0"/>
      <c r="J84" s="0"/>
      <c r="K84" s="0"/>
      <c r="L84" s="0"/>
      <c r="M84" s="0"/>
      <c r="N84" s="0"/>
      <c r="O84" s="0"/>
      <c r="P84" s="0"/>
      <c r="Q84" s="0"/>
      <c r="R84" s="0"/>
      <c r="S84" s="0"/>
      <c r="T84" s="0"/>
      <c r="U84" s="0"/>
      <c r="V84" s="0"/>
      <c r="W84" s="0"/>
      <c r="X84" s="0"/>
      <c r="Y84" s="0"/>
      <c r="Z84" s="0"/>
      <c r="AA84" s="0"/>
      <c r="AB84" s="0"/>
      <c r="AC84" s="0"/>
      <c r="AD84" s="0"/>
      <c r="AE84" s="0"/>
      <c r="AF84" s="0"/>
      <c r="AG84" s="0"/>
    </row>
    <row r="85" customFormat="false" ht="15.75" hidden="false" customHeight="true" outlineLevel="0" collapsed="false">
      <c r="B85" s="136" t="s">
        <v>101</v>
      </c>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row>
  </sheetData>
  <sheetProtection sheet="true" objects="true" scenarios="true"/>
  <mergeCells count="334">
    <mergeCell ref="B1:AG2"/>
    <mergeCell ref="AK3:AR3"/>
    <mergeCell ref="C4:AF4"/>
    <mergeCell ref="C5:AF5"/>
    <mergeCell ref="C7:E7"/>
    <mergeCell ref="F7:T7"/>
    <mergeCell ref="U7:Z7"/>
    <mergeCell ref="AA7:AF7"/>
    <mergeCell ref="AK8:AR9"/>
    <mergeCell ref="C9:AF9"/>
    <mergeCell ref="C10:E10"/>
    <mergeCell ref="F10:T10"/>
    <mergeCell ref="U10:Z10"/>
    <mergeCell ref="AA10:AF10"/>
    <mergeCell ref="AK10:AR10"/>
    <mergeCell ref="C11:E11"/>
    <mergeCell ref="F11:M11"/>
    <mergeCell ref="N11:P11"/>
    <mergeCell ref="Q11:AF11"/>
    <mergeCell ref="AK11:AR11"/>
    <mergeCell ref="C12:E12"/>
    <mergeCell ref="F12:J12"/>
    <mergeCell ref="K12:N12"/>
    <mergeCell ref="O12:T12"/>
    <mergeCell ref="U12:W12"/>
    <mergeCell ref="X12:AF12"/>
    <mergeCell ref="C13:H13"/>
    <mergeCell ref="J13:M13"/>
    <mergeCell ref="O13:R13"/>
    <mergeCell ref="T13:V13"/>
    <mergeCell ref="X13:AA13"/>
    <mergeCell ref="AC13:AF13"/>
    <mergeCell ref="C14:AF14"/>
    <mergeCell ref="AK14:AR14"/>
    <mergeCell ref="C15:AF16"/>
    <mergeCell ref="AK15:AR17"/>
    <mergeCell ref="C17:D17"/>
    <mergeCell ref="E17:H17"/>
    <mergeCell ref="I17:L17"/>
    <mergeCell ref="M17:P17"/>
    <mergeCell ref="Q17:T17"/>
    <mergeCell ref="U17:X17"/>
    <mergeCell ref="Y17:AB17"/>
    <mergeCell ref="AC17:AF17"/>
    <mergeCell ref="C18:D23"/>
    <mergeCell ref="E18:H18"/>
    <mergeCell ref="J18:L18"/>
    <mergeCell ref="N18:P18"/>
    <mergeCell ref="R18:T18"/>
    <mergeCell ref="V18:X18"/>
    <mergeCell ref="Z18:AB18"/>
    <mergeCell ref="AD18:AF18"/>
    <mergeCell ref="AK18:AR18"/>
    <mergeCell ref="E19:H19"/>
    <mergeCell ref="J19:L19"/>
    <mergeCell ref="N19:P19"/>
    <mergeCell ref="R19:T19"/>
    <mergeCell ref="V19:X19"/>
    <mergeCell ref="Z19:AB19"/>
    <mergeCell ref="AD19:AF19"/>
    <mergeCell ref="E20:H20"/>
    <mergeCell ref="J20:L20"/>
    <mergeCell ref="N20:P20"/>
    <mergeCell ref="R20:T20"/>
    <mergeCell ref="V20:X20"/>
    <mergeCell ref="Z20:AB20"/>
    <mergeCell ref="AD20:AF20"/>
    <mergeCell ref="AK20:AN20"/>
    <mergeCell ref="AO20:AR20"/>
    <mergeCell ref="E21:H21"/>
    <mergeCell ref="J21:L21"/>
    <mergeCell ref="N21:P21"/>
    <mergeCell ref="R21:T21"/>
    <mergeCell ref="V21:X21"/>
    <mergeCell ref="Z21:AB21"/>
    <mergeCell ref="AD21:AF21"/>
    <mergeCell ref="AL21:AM21"/>
    <mergeCell ref="AP21:AQ21"/>
    <mergeCell ref="E22:H22"/>
    <mergeCell ref="J22:L22"/>
    <mergeCell ref="N22:P22"/>
    <mergeCell ref="R22:T22"/>
    <mergeCell ref="V22:X22"/>
    <mergeCell ref="Z22:AB22"/>
    <mergeCell ref="AD22:AF22"/>
    <mergeCell ref="AK22:AR25"/>
    <mergeCell ref="E23:H23"/>
    <mergeCell ref="J23:L23"/>
    <mergeCell ref="N23:P23"/>
    <mergeCell ref="R23:T23"/>
    <mergeCell ref="V23:X23"/>
    <mergeCell ref="Z23:AB23"/>
    <mergeCell ref="AD23:AF23"/>
    <mergeCell ref="C24:AF24"/>
    <mergeCell ref="C25:D25"/>
    <mergeCell ref="E25:H25"/>
    <mergeCell ref="I25:L25"/>
    <mergeCell ref="M25:P25"/>
    <mergeCell ref="Q25:T25"/>
    <mergeCell ref="U25:X25"/>
    <mergeCell ref="Y25:AB25"/>
    <mergeCell ref="AC25:AF25"/>
    <mergeCell ref="C26:D31"/>
    <mergeCell ref="E26:H26"/>
    <mergeCell ref="J26:L26"/>
    <mergeCell ref="N26:P26"/>
    <mergeCell ref="R26:T26"/>
    <mergeCell ref="V26:X26"/>
    <mergeCell ref="Z26:AB26"/>
    <mergeCell ref="AD26:AF26"/>
    <mergeCell ref="E27:H27"/>
    <mergeCell ref="J27:L27"/>
    <mergeCell ref="N27:P27"/>
    <mergeCell ref="R27:T27"/>
    <mergeCell ref="V27:X27"/>
    <mergeCell ref="Z27:AB27"/>
    <mergeCell ref="AD27:AF27"/>
    <mergeCell ref="E28:H28"/>
    <mergeCell ref="J28:L28"/>
    <mergeCell ref="N28:P28"/>
    <mergeCell ref="R28:T28"/>
    <mergeCell ref="V28:X28"/>
    <mergeCell ref="Z28:AB28"/>
    <mergeCell ref="AD28:AF28"/>
    <mergeCell ref="AL28:AP28"/>
    <mergeCell ref="E29:H29"/>
    <mergeCell ref="J29:L29"/>
    <mergeCell ref="N29:P29"/>
    <mergeCell ref="R29:T29"/>
    <mergeCell ref="V29:X29"/>
    <mergeCell ref="Z29:AB29"/>
    <mergeCell ref="AD29:AF29"/>
    <mergeCell ref="E30:H30"/>
    <mergeCell ref="J30:L30"/>
    <mergeCell ref="N30:P30"/>
    <mergeCell ref="R30:T30"/>
    <mergeCell ref="V30:X30"/>
    <mergeCell ref="Z30:AB30"/>
    <mergeCell ref="AD30:AF30"/>
    <mergeCell ref="AL30:AP30"/>
    <mergeCell ref="E31:H31"/>
    <mergeCell ref="J31:L31"/>
    <mergeCell ref="N31:P31"/>
    <mergeCell ref="R31:T31"/>
    <mergeCell ref="V31:X31"/>
    <mergeCell ref="Z31:AB31"/>
    <mergeCell ref="AD31:AF31"/>
    <mergeCell ref="AL32:AP32"/>
    <mergeCell ref="C33:D33"/>
    <mergeCell ref="E33:H33"/>
    <mergeCell ref="I33:L33"/>
    <mergeCell ref="M33:P33"/>
    <mergeCell ref="Q33:T33"/>
    <mergeCell ref="U33:X33"/>
    <mergeCell ref="Y33:AB33"/>
    <mergeCell ref="AC33:AF33"/>
    <mergeCell ref="AL33:AP33"/>
    <mergeCell ref="C34:D38"/>
    <mergeCell ref="E34:H34"/>
    <mergeCell ref="J34:L34"/>
    <mergeCell ref="N34:P34"/>
    <mergeCell ref="R34:T34"/>
    <mergeCell ref="V34:X34"/>
    <mergeCell ref="Z34:AB34"/>
    <mergeCell ref="AD34:AF34"/>
    <mergeCell ref="E35:H35"/>
    <mergeCell ref="J35:L35"/>
    <mergeCell ref="N35:P35"/>
    <mergeCell ref="R35:T35"/>
    <mergeCell ref="V35:X35"/>
    <mergeCell ref="Z35:AB35"/>
    <mergeCell ref="AD35:AF35"/>
    <mergeCell ref="AL35:AP35"/>
    <mergeCell ref="E36:H36"/>
    <mergeCell ref="J36:L36"/>
    <mergeCell ref="N36:P36"/>
    <mergeCell ref="R36:T36"/>
    <mergeCell ref="V36:X36"/>
    <mergeCell ref="Z36:AB36"/>
    <mergeCell ref="AD36:AF36"/>
    <mergeCell ref="E37:H37"/>
    <mergeCell ref="J37:L37"/>
    <mergeCell ref="N37:P37"/>
    <mergeCell ref="R37:T37"/>
    <mergeCell ref="V37:X37"/>
    <mergeCell ref="Z37:AB37"/>
    <mergeCell ref="AD37:AF37"/>
    <mergeCell ref="AL37:AP37"/>
    <mergeCell ref="E38:H38"/>
    <mergeCell ref="J38:L38"/>
    <mergeCell ref="N38:P38"/>
    <mergeCell ref="R38:T38"/>
    <mergeCell ref="V38:X38"/>
    <mergeCell ref="Z38:AB38"/>
    <mergeCell ref="AD38:AF38"/>
    <mergeCell ref="D39:AF39"/>
    <mergeCell ref="AL39:AP39"/>
    <mergeCell ref="C40:AF40"/>
    <mergeCell ref="AL40:AP40"/>
    <mergeCell ref="C41:AF42"/>
    <mergeCell ref="AL42:AP42"/>
    <mergeCell ref="C43:D43"/>
    <mergeCell ref="E43:Q43"/>
    <mergeCell ref="R43:Z43"/>
    <mergeCell ref="AA43:AB43"/>
    <mergeCell ref="AC43:AD43"/>
    <mergeCell ref="AE43:AF43"/>
    <mergeCell ref="C44:D44"/>
    <mergeCell ref="E44:Q44"/>
    <mergeCell ref="R44:Z44"/>
    <mergeCell ref="AA44:AB44"/>
    <mergeCell ref="AC44:AD44"/>
    <mergeCell ref="AE44:AF44"/>
    <mergeCell ref="AL44:AP44"/>
    <mergeCell ref="C45:D45"/>
    <mergeCell ref="E45:Q45"/>
    <mergeCell ref="R45:Z45"/>
    <mergeCell ref="AA45:AB45"/>
    <mergeCell ref="AC45:AD45"/>
    <mergeCell ref="AE45:AF45"/>
    <mergeCell ref="C46:D46"/>
    <mergeCell ref="E46:Q46"/>
    <mergeCell ref="R46:Z46"/>
    <mergeCell ref="AA46:AB46"/>
    <mergeCell ref="AC46:AD46"/>
    <mergeCell ref="AE46:AF46"/>
    <mergeCell ref="AL46:AP46"/>
    <mergeCell ref="C47:D47"/>
    <mergeCell ref="E47:Q47"/>
    <mergeCell ref="R47:Z47"/>
    <mergeCell ref="AA47:AB47"/>
    <mergeCell ref="AC47:AD47"/>
    <mergeCell ref="AE47:AF47"/>
    <mergeCell ref="AL47:AP47"/>
    <mergeCell ref="C48:D48"/>
    <mergeCell ref="E48:Q48"/>
    <mergeCell ref="R48:Z48"/>
    <mergeCell ref="AA48:AB48"/>
    <mergeCell ref="AC48:AD48"/>
    <mergeCell ref="AE48:AF48"/>
    <mergeCell ref="C49:D49"/>
    <mergeCell ref="E49:Q49"/>
    <mergeCell ref="R49:Z49"/>
    <mergeCell ref="AA49:AB49"/>
    <mergeCell ref="AC49:AD49"/>
    <mergeCell ref="AE49:AF49"/>
    <mergeCell ref="AK49:AR59"/>
    <mergeCell ref="C50:D50"/>
    <mergeCell ref="E50:Q50"/>
    <mergeCell ref="R50:Z50"/>
    <mergeCell ref="AA50:AB50"/>
    <mergeCell ref="AC50:AD50"/>
    <mergeCell ref="AE50:AF50"/>
    <mergeCell ref="C51:D51"/>
    <mergeCell ref="E51:Q51"/>
    <mergeCell ref="R51:Z51"/>
    <mergeCell ref="AA51:AB51"/>
    <mergeCell ref="AC51:AD51"/>
    <mergeCell ref="AE51:AF51"/>
    <mergeCell ref="C52:D52"/>
    <mergeCell ref="E52:Q52"/>
    <mergeCell ref="R52:Z52"/>
    <mergeCell ref="AA52:AB52"/>
    <mergeCell ref="AC52:AD52"/>
    <mergeCell ref="AE52:AF52"/>
    <mergeCell ref="C53:D53"/>
    <mergeCell ref="E53:Q53"/>
    <mergeCell ref="R53:Z53"/>
    <mergeCell ref="AA53:AB53"/>
    <mergeCell ref="AC53:AD53"/>
    <mergeCell ref="AE53:AF53"/>
    <mergeCell ref="C54:D54"/>
    <mergeCell ref="E54:Q54"/>
    <mergeCell ref="R54:Z54"/>
    <mergeCell ref="AA54:AB54"/>
    <mergeCell ref="AC54:AD54"/>
    <mergeCell ref="AE54:AF54"/>
    <mergeCell ref="C55:AB55"/>
    <mergeCell ref="AC55:AF55"/>
    <mergeCell ref="C57:AD58"/>
    <mergeCell ref="AE57:AF58"/>
    <mergeCell ref="C59:AD59"/>
    <mergeCell ref="AE59:AF59"/>
    <mergeCell ref="C60:AD60"/>
    <mergeCell ref="AE60:AF60"/>
    <mergeCell ref="C61:AD61"/>
    <mergeCell ref="AE61:AF61"/>
    <mergeCell ref="AK61:AR62"/>
    <mergeCell ref="C62:AD62"/>
    <mergeCell ref="AE62:AF62"/>
    <mergeCell ref="C63:AD63"/>
    <mergeCell ref="AE63:AF63"/>
    <mergeCell ref="AK63:AQ63"/>
    <mergeCell ref="C64:AD64"/>
    <mergeCell ref="AE64:AF64"/>
    <mergeCell ref="AK64:AQ64"/>
    <mergeCell ref="C65:AD65"/>
    <mergeCell ref="AE65:AF65"/>
    <mergeCell ref="AK65:AQ65"/>
    <mergeCell ref="C66:AD66"/>
    <mergeCell ref="AE66:AF66"/>
    <mergeCell ref="AK66:AQ66"/>
    <mergeCell ref="AK67:AQ67"/>
    <mergeCell ref="C68:AD69"/>
    <mergeCell ref="AE68:AF69"/>
    <mergeCell ref="AK69:AR70"/>
    <mergeCell ref="C70:AD70"/>
    <mergeCell ref="AE70:AF70"/>
    <mergeCell ref="C71:AD71"/>
    <mergeCell ref="AE71:AF71"/>
    <mergeCell ref="AK71:AQ71"/>
    <mergeCell ref="C72:AD72"/>
    <mergeCell ref="AE72:AF72"/>
    <mergeCell ref="AK72:AQ72"/>
    <mergeCell ref="C73:AD73"/>
    <mergeCell ref="AE73:AF73"/>
    <mergeCell ref="AK73:AQ73"/>
    <mergeCell ref="C74:AD74"/>
    <mergeCell ref="AE74:AF74"/>
    <mergeCell ref="AK74:AQ74"/>
    <mergeCell ref="C75:AD75"/>
    <mergeCell ref="AE75:AF75"/>
    <mergeCell ref="AK75:AQ75"/>
    <mergeCell ref="C76:AD76"/>
    <mergeCell ref="AE76:AF76"/>
    <mergeCell ref="AK76:AQ76"/>
    <mergeCell ref="C77:AF78"/>
    <mergeCell ref="C79:N79"/>
    <mergeCell ref="P79:U79"/>
    <mergeCell ref="W79:AF79"/>
    <mergeCell ref="C80:N80"/>
    <mergeCell ref="P80:U80"/>
    <mergeCell ref="W80:AF80"/>
    <mergeCell ref="B85:AG88"/>
  </mergeCells>
  <dataValidations count="12">
    <dataValidation allowBlank="true" operator="between" showDropDown="false" showErrorMessage="true" showInputMessage="true" sqref="I13 N13 S13 W13 AB13 I18:I23 M18:M23 Q18:Q23 U18:U23 Y18:Y23 AC18:AC23 I26:I31 M26:M31 Q26:Q31 U26:U31 Y26:Y31 AC26:AC31 I34:I38 M34:M38 Q34:Q38 U34:U38 Y34:Y38 AC34:AC38" type="list">
      <formula1>$AW$2:$AW$3</formula1>
      <formula2>0</formula2>
    </dataValidation>
    <dataValidation allowBlank="true" error="O horário de início do intervalo só pode ser um dos apresentados no menu suspenso." errorTitle="Horário inválido" operator="between" showDropDown="false" showErrorMessage="true" showInputMessage="true" sqref="AQ32" type="list">
      <formula1>$BF$43:$BF$46</formula1>
      <formula2>0</formula2>
    </dataValidation>
    <dataValidation allowBlank="true" error="O horário de início do intervalo só pode ser um dos apresentados no menu suspenso." errorTitle="Horário inválido" operator="between" showDropDown="false" showErrorMessage="true" showInputMessage="true" sqref="AQ39" type="list">
      <formula1>$BF$51:$BF$54</formula1>
      <formula2>0</formula2>
    </dataValidation>
    <dataValidation allowBlank="true" error="O horário de início do intervalo só pode ser um dos apresentados no menu suspenso." errorTitle="Horário inválido" operator="between" showDropDown="false" showErrorMessage="true" showInputMessage="true" sqref="AQ46" type="list">
      <formula1>$BF$59:$BF$62</formula1>
      <formula2>0</formula2>
    </dataValidation>
    <dataValidation allowBlank="true" error="A duração do intervalo só pode ser um dos valores apresentados no menu suspenso." errorTitle="Duração inválida." operator="between" showDropDown="false" showErrorMessage="true" showInputMessage="true" sqref="AQ28 AQ35 AQ42" type="list">
      <formula1>$BF$32:$BF$38</formula1>
      <formula2>0</formula2>
    </dataValidation>
    <dataValidation allowBlank="true" error="Selecione um período no menu suspenso ao lado da célula." errorTitle="Sigla inválida" operator="between" showDropDown="false" showErrorMessage="true" showInputMessage="true" sqref="AA44:AA53" type="list">
      <formula1>$AW$26:$AW$29</formula1>
      <formula2>0</formula2>
    </dataValidation>
    <dataValidation allowBlank="true" error="Digite um valor inteiro maior ou igual a 1." errorTitle="Número de aulas inválido." operator="greaterThanOrEqual" showDropDown="false" showErrorMessage="true" showInputMessage="true" sqref="AE44:AF53" type="list">
      <formula1>$BA$21:$BA$23</formula1>
      <formula2>0</formula2>
    </dataValidation>
    <dataValidation allowBlank="true" operator="between" showDropDown="false" showErrorMessage="true" showInputMessage="true" sqref="AE54:AF54" type="list">
      <formula1>$BA$21:$BA$23</formula1>
      <formula2>0</formula2>
    </dataValidation>
    <dataValidation allowBlank="true" operator="between" showDropDown="false" showErrorMessage="true" showInputMessage="true" sqref="AA54:AB54" type="list">
      <formula1>$AW$26:$AW$29</formula1>
      <formula2>0</formula2>
    </dataValidation>
    <dataValidation allowBlank="true" operator="greaterThanOrEqual" showDropDown="false" showErrorMessage="true" showInputMessage="true" sqref="AC44:AD54" type="whole">
      <formula1>1</formula1>
      <formula2>0</formula2>
    </dataValidation>
    <dataValidation allowBlank="true" operator="greaterThanOrEqual" showDropDown="false" showErrorMessage="true" showInputMessage="true" sqref="AE59:AF65 AE70:AF75" type="decimal">
      <formula1>0</formula1>
      <formula2>0</formula2>
    </dataValidation>
    <dataValidation allowBlank="true" error="Este campo deve ser assinado e não preenchido no computador." errorTitle="Assinatura." operator="between" showDropDown="false" showErrorMessage="true" showInputMessage="true" sqref="C79:N79" type="none">
      <formula1>0</formula1>
      <formula2>0</formula2>
    </dataValidation>
  </dataValidations>
  <printOptions headings="false" gridLines="false" gridLinesSet="true" horizontalCentered="true" verticalCentered="true"/>
  <pageMargins left="0.39375" right="0.511805555555555" top="0.275694444444444" bottom="0.275694444444444"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1:113"/>
  <sheetViews>
    <sheetView windowProtection="false" showFormulas="false" showGridLines="false" showRowColHeaders="true" showZeros="true" rightToLeft="false" tabSelected="false" showOutlineSymbols="true" defaultGridColor="true" view="pageBreakPreview" topLeftCell="A112" colorId="64" zoomScale="85" zoomScaleNormal="100" zoomScalePageLayoutView="85" workbookViewId="0">
      <selection pane="topLeft" activeCell="C74" activeCellId="0" sqref="C74"/>
    </sheetView>
  </sheetViews>
  <sheetFormatPr defaultRowHeight="12.75"/>
  <cols>
    <col collapsed="false" hidden="false" max="2" min="1" style="1" width="2.69897959183673"/>
    <col collapsed="false" hidden="false" max="30" min="3" style="1" width="3.91326530612245"/>
    <col collapsed="false" hidden="false" max="32" min="31" style="1" width="4.45408163265306"/>
    <col collapsed="false" hidden="false" max="37" min="33" style="1" width="2.69897959183673"/>
    <col collapsed="false" hidden="false" max="44" min="38" style="1" width="8.36734693877551"/>
    <col collapsed="false" hidden="false" max="47" min="45" style="1" width="2.69897959183673"/>
    <col collapsed="false" hidden="false" max="48" min="48" style="137" width="5.39795918367347"/>
    <col collapsed="false" hidden="true" max="49" min="49" style="137" width="0"/>
    <col collapsed="false" hidden="false" max="50" min="50" style="137" width="6.20918367346939"/>
    <col collapsed="false" hidden="false" max="1025" min="51" style="1" width="2.69897959183673"/>
  </cols>
  <sheetData>
    <row r="1" customFormat="false" ht="15.75" hidden="false" customHeight="true" outlineLevel="0" collapsed="false">
      <c r="A1" s="0"/>
      <c r="B1" s="3" t="s">
        <v>102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15.75" hidden="false" customHeight="true" outlineLevel="0" collapsed="false">
      <c r="A2" s="0"/>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0"/>
      <c r="AI2" s="0"/>
      <c r="AJ2" s="0"/>
      <c r="AK2" s="0"/>
      <c r="AL2" s="0"/>
      <c r="AM2" s="0"/>
      <c r="AN2" s="0"/>
      <c r="AO2" s="0"/>
      <c r="AP2" s="0"/>
      <c r="AQ2" s="0"/>
      <c r="AR2" s="0"/>
      <c r="AS2" s="0"/>
      <c r="AT2" s="0"/>
      <c r="AU2" s="0"/>
      <c r="AV2" s="138"/>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75" hidden="false" customHeight="true" outlineLevel="0" collapsed="false">
      <c r="A3" s="0"/>
      <c r="B3" s="4"/>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40"/>
      <c r="AH3" s="0"/>
      <c r="AI3" s="0"/>
      <c r="AJ3" s="0"/>
      <c r="AK3" s="0"/>
      <c r="AL3" s="7" t="s">
        <v>1</v>
      </c>
      <c r="AM3" s="7"/>
      <c r="AN3" s="7"/>
      <c r="AO3" s="7"/>
      <c r="AP3" s="7"/>
      <c r="AQ3" s="7"/>
      <c r="AR3" s="7"/>
      <c r="AS3" s="0"/>
      <c r="AT3" s="0"/>
      <c r="AU3" s="0"/>
      <c r="AV3" s="138"/>
      <c r="AW3" s="141" t="s">
        <v>45</v>
      </c>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75" hidden="false" customHeight="true" outlineLevel="0" collapsed="false">
      <c r="A4" s="0"/>
      <c r="B4" s="9"/>
      <c r="C4" s="10" t="s">
        <v>3</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1"/>
      <c r="AH4" s="12"/>
      <c r="AI4" s="0"/>
      <c r="AJ4" s="0"/>
      <c r="AK4" s="0"/>
      <c r="AL4" s="0"/>
      <c r="AM4" s="0"/>
      <c r="AN4" s="0"/>
      <c r="AO4" s="0"/>
      <c r="AP4" s="0"/>
      <c r="AQ4" s="0"/>
      <c r="AR4" s="0"/>
      <c r="AS4" s="0"/>
      <c r="AT4" s="0"/>
      <c r="AU4" s="0"/>
      <c r="AV4" s="138"/>
      <c r="AW4" s="141" t="s">
        <v>48</v>
      </c>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15.75" hidden="false" customHeight="true" outlineLevel="0" collapsed="false">
      <c r="A5" s="0"/>
      <c r="B5" s="9"/>
      <c r="C5" s="142" t="s">
        <v>103</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1"/>
      <c r="AH5" s="12"/>
      <c r="AI5" s="0"/>
      <c r="AJ5" s="0"/>
      <c r="AK5" s="0"/>
      <c r="AL5" s="143" t="s">
        <v>104</v>
      </c>
      <c r="AM5" s="143"/>
      <c r="AN5" s="143"/>
      <c r="AO5" s="143"/>
      <c r="AP5" s="143"/>
      <c r="AQ5" s="143"/>
      <c r="AR5" s="143"/>
      <c r="AS5" s="0"/>
      <c r="AT5" s="0"/>
      <c r="AU5" s="0"/>
      <c r="AV5" s="138"/>
      <c r="AW5" s="141" t="s">
        <v>50</v>
      </c>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customFormat="false" ht="15.75" hidden="false" customHeight="true" outlineLevel="0" collapsed="false">
      <c r="A6" s="0"/>
      <c r="B6" s="9"/>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1"/>
      <c r="AH6" s="12"/>
      <c r="AI6" s="0"/>
      <c r="AJ6" s="0"/>
      <c r="AK6" s="0"/>
      <c r="AL6" s="143"/>
      <c r="AM6" s="143"/>
      <c r="AN6" s="143"/>
      <c r="AO6" s="143"/>
      <c r="AP6" s="143"/>
      <c r="AQ6" s="143"/>
      <c r="AR6" s="143"/>
      <c r="AS6" s="0"/>
      <c r="AT6" s="0"/>
      <c r="AU6" s="0"/>
      <c r="AV6" s="138"/>
      <c r="AW6" s="8"/>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customFormat="false" ht="15.75" hidden="false" customHeight="true" outlineLevel="0" collapsed="false">
      <c r="A7" s="0"/>
      <c r="B7" s="9"/>
      <c r="C7" s="144" t="s">
        <v>6</v>
      </c>
      <c r="D7" s="144"/>
      <c r="E7" s="144"/>
      <c r="F7" s="145" t="str">
        <f aca="false">IF(FPA!F7="","",FPA!F7)</f>
        <v>Birigui</v>
      </c>
      <c r="G7" s="145"/>
      <c r="H7" s="145"/>
      <c r="I7" s="145"/>
      <c r="J7" s="145"/>
      <c r="K7" s="145"/>
      <c r="L7" s="145"/>
      <c r="M7" s="145"/>
      <c r="N7" s="145"/>
      <c r="O7" s="145"/>
      <c r="P7" s="145"/>
      <c r="Q7" s="145"/>
      <c r="R7" s="145"/>
      <c r="S7" s="145"/>
      <c r="T7" s="145"/>
      <c r="U7" s="146" t="s">
        <v>8</v>
      </c>
      <c r="V7" s="146"/>
      <c r="W7" s="146"/>
      <c r="X7" s="146"/>
      <c r="Y7" s="146"/>
      <c r="Z7" s="146"/>
      <c r="AA7" s="147" t="str">
        <f aca="false">IF(FPA!AA7="","",FPA!AA7)</f>
        <v/>
      </c>
      <c r="AB7" s="147"/>
      <c r="AC7" s="147"/>
      <c r="AD7" s="147"/>
      <c r="AE7" s="147"/>
      <c r="AF7" s="147"/>
      <c r="AG7" s="11"/>
      <c r="AH7" s="12"/>
      <c r="AI7" s="0"/>
      <c r="AJ7" s="0"/>
      <c r="AK7" s="0"/>
      <c r="AL7" s="0"/>
      <c r="AM7" s="0"/>
      <c r="AN7" s="0"/>
      <c r="AO7" s="0"/>
      <c r="AP7" s="0"/>
      <c r="AQ7" s="0"/>
      <c r="AR7" s="0"/>
      <c r="AS7" s="0"/>
      <c r="AT7" s="0"/>
      <c r="AU7" s="0"/>
      <c r="AV7" s="138"/>
      <c r="AW7" s="8"/>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5.75" hidden="false" customHeight="true" outlineLevel="0" collapsed="false">
      <c r="A8" s="0"/>
      <c r="B8" s="9"/>
      <c r="C8" s="62"/>
      <c r="D8" s="148"/>
      <c r="E8" s="148"/>
      <c r="F8" s="149"/>
      <c r="G8" s="149"/>
      <c r="H8" s="149"/>
      <c r="I8" s="149"/>
      <c r="J8" s="149"/>
      <c r="K8" s="149"/>
      <c r="L8" s="149"/>
      <c r="M8" s="149"/>
      <c r="N8" s="149"/>
      <c r="O8" s="149"/>
      <c r="P8" s="149"/>
      <c r="Q8" s="149"/>
      <c r="R8" s="149"/>
      <c r="S8" s="149"/>
      <c r="T8" s="149"/>
      <c r="U8" s="150"/>
      <c r="V8" s="149"/>
      <c r="W8" s="149"/>
      <c r="X8" s="149"/>
      <c r="Y8" s="149"/>
      <c r="Z8" s="149"/>
      <c r="AA8" s="151"/>
      <c r="AB8" s="151"/>
      <c r="AC8" s="151"/>
      <c r="AD8" s="151"/>
      <c r="AE8" s="151"/>
      <c r="AF8" s="151"/>
      <c r="AG8" s="11"/>
      <c r="AH8" s="12"/>
      <c r="AI8" s="0"/>
      <c r="AJ8" s="0"/>
      <c r="AK8" s="0"/>
      <c r="AL8" s="0"/>
      <c r="AM8" s="0"/>
      <c r="AN8" s="0"/>
      <c r="AO8" s="0"/>
      <c r="AP8" s="0"/>
      <c r="AQ8" s="0"/>
      <c r="AR8" s="0"/>
      <c r="AS8" s="0"/>
      <c r="AT8" s="0"/>
      <c r="AU8" s="0"/>
      <c r="AV8" s="138"/>
      <c r="AW8" s="8"/>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5.75" hidden="false" customHeight="true" outlineLevel="0" collapsed="false">
      <c r="A9" s="0"/>
      <c r="B9" s="9"/>
      <c r="C9" s="152" t="s">
        <v>9</v>
      </c>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1"/>
      <c r="AH9" s="12"/>
      <c r="AI9" s="0"/>
      <c r="AJ9" s="0"/>
      <c r="AK9" s="0"/>
      <c r="AL9" s="0"/>
      <c r="AM9" s="0"/>
      <c r="AN9" s="0"/>
      <c r="AO9" s="0"/>
      <c r="AP9" s="0"/>
      <c r="AQ9" s="0"/>
      <c r="AR9" s="0"/>
      <c r="AS9" s="0"/>
      <c r="AT9" s="0"/>
      <c r="AU9" s="0"/>
      <c r="AV9" s="138"/>
      <c r="AW9" s="8"/>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5.75" hidden="false" customHeight="true" outlineLevel="0" collapsed="false">
      <c r="A10" s="0"/>
      <c r="B10" s="9"/>
      <c r="C10" s="153" t="s">
        <v>10</v>
      </c>
      <c r="D10" s="153"/>
      <c r="E10" s="153"/>
      <c r="F10" s="154" t="str">
        <f aca="false">IF(FPA!F10="","",FPA!F10)</f>
        <v/>
      </c>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1"/>
      <c r="AH10" s="12"/>
      <c r="AI10" s="0"/>
      <c r="AJ10" s="155"/>
      <c r="AK10" s="0"/>
      <c r="AL10" s="0"/>
      <c r="AM10" s="0"/>
      <c r="AN10" s="0"/>
      <c r="AO10" s="0"/>
      <c r="AP10" s="0"/>
      <c r="AQ10" s="0"/>
      <c r="AR10" s="0"/>
      <c r="AS10" s="0"/>
      <c r="AT10" s="0"/>
      <c r="AU10" s="0"/>
      <c r="AV10" s="138"/>
      <c r="AW10" s="8"/>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5.75" hidden="false" customHeight="true" outlineLevel="0" collapsed="false">
      <c r="A11" s="0"/>
      <c r="B11" s="9"/>
      <c r="C11" s="156" t="s">
        <v>13</v>
      </c>
      <c r="D11" s="156"/>
      <c r="E11" s="156"/>
      <c r="F11" s="157" t="str">
        <f aca="false">IF(FPA!F11="","",FPA!F11)</f>
        <v>Indústria</v>
      </c>
      <c r="G11" s="157"/>
      <c r="H11" s="157"/>
      <c r="I11" s="157"/>
      <c r="J11" s="157"/>
      <c r="K11" s="157"/>
      <c r="L11" s="157"/>
      <c r="M11" s="157"/>
      <c r="N11" s="158" t="s">
        <v>105</v>
      </c>
      <c r="O11" s="158"/>
      <c r="P11" s="158"/>
      <c r="Q11" s="158"/>
      <c r="R11" s="158"/>
      <c r="S11" s="158"/>
      <c r="T11" s="159" t="str">
        <f aca="false">IF(FPA!AA10="","",FPA!AA10)</f>
        <v>Bica</v>
      </c>
      <c r="U11" s="159"/>
      <c r="V11" s="159"/>
      <c r="W11" s="159"/>
      <c r="X11" s="159"/>
      <c r="Y11" s="159"/>
      <c r="Z11" s="159"/>
      <c r="AA11" s="159"/>
      <c r="AB11" s="159"/>
      <c r="AC11" s="159"/>
      <c r="AD11" s="159"/>
      <c r="AE11" s="159"/>
      <c r="AF11" s="159"/>
      <c r="AG11" s="11"/>
      <c r="AH11" s="12"/>
      <c r="AI11" s="0"/>
      <c r="AJ11" s="0"/>
      <c r="AK11" s="0"/>
      <c r="AL11" s="52" t="str">
        <f aca="false">IF(FPA!AK8="","","Regime de trabalho (planilha FPA):")</f>
        <v/>
      </c>
      <c r="AM11" s="52"/>
      <c r="AN11" s="52"/>
      <c r="AO11" s="52"/>
      <c r="AP11" s="52"/>
      <c r="AQ11" s="52"/>
      <c r="AR11" s="52"/>
      <c r="AS11" s="0"/>
      <c r="AT11" s="0"/>
      <c r="AU11" s="0"/>
      <c r="AV11" s="138"/>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5.75" hidden="false" customHeight="true" outlineLevel="0" collapsed="false">
      <c r="A12" s="0"/>
      <c r="B12" s="9"/>
      <c r="C12" s="156" t="s">
        <v>16</v>
      </c>
      <c r="D12" s="156"/>
      <c r="E12" s="156"/>
      <c r="F12" s="160" t="str">
        <f aca="false">IF(FPA!F12="","",FPA!F12)</f>
        <v/>
      </c>
      <c r="G12" s="160"/>
      <c r="H12" s="160"/>
      <c r="I12" s="160"/>
      <c r="J12" s="160"/>
      <c r="K12" s="160"/>
      <c r="L12" s="160"/>
      <c r="M12" s="160"/>
      <c r="N12" s="161" t="s">
        <v>15</v>
      </c>
      <c r="O12" s="161"/>
      <c r="P12" s="161"/>
      <c r="Q12" s="162" t="str">
        <f aca="false">IF(FPA!Q11="","",FPA!Q11)</f>
        <v/>
      </c>
      <c r="R12" s="162"/>
      <c r="S12" s="162"/>
      <c r="T12" s="162"/>
      <c r="U12" s="162"/>
      <c r="V12" s="162"/>
      <c r="W12" s="162"/>
      <c r="X12" s="162"/>
      <c r="Y12" s="162"/>
      <c r="Z12" s="162"/>
      <c r="AA12" s="162"/>
      <c r="AB12" s="162"/>
      <c r="AC12" s="162"/>
      <c r="AD12" s="162"/>
      <c r="AE12" s="162"/>
      <c r="AF12" s="162"/>
      <c r="AG12" s="11"/>
      <c r="AH12" s="12"/>
      <c r="AI12" s="0"/>
      <c r="AJ12" s="0"/>
      <c r="AK12" s="0"/>
      <c r="AL12" s="13"/>
      <c r="AM12" s="13"/>
      <c r="AN12" s="163"/>
      <c r="AO12" s="164" t="str">
        <f aca="false">IF(AL11="","",IF(OR(FPA!AY11&gt;40,FPA!AX11&gt;2),"Regime de trabalho inválido",FPA!AY11))</f>
        <v/>
      </c>
      <c r="AP12" s="163"/>
      <c r="AQ12" s="163"/>
      <c r="AR12" s="13"/>
      <c r="AS12" s="0"/>
      <c r="AT12" s="0"/>
      <c r="AU12" s="0"/>
      <c r="AV12" s="138"/>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5.75" hidden="false" customHeight="true" outlineLevel="0" collapsed="false">
      <c r="A13" s="0"/>
      <c r="B13" s="9"/>
      <c r="C13" s="165" t="s">
        <v>19</v>
      </c>
      <c r="D13" s="165"/>
      <c r="E13" s="165"/>
      <c r="F13" s="165"/>
      <c r="G13" s="165"/>
      <c r="H13" s="165"/>
      <c r="I13" s="166" t="str">
        <f aca="false">IF(FPA!I13="","",FPA!I13)</f>
        <v/>
      </c>
      <c r="J13" s="167" t="s">
        <v>20</v>
      </c>
      <c r="K13" s="167"/>
      <c r="L13" s="167"/>
      <c r="M13" s="167"/>
      <c r="N13" s="166" t="str">
        <f aca="false">IF(FPA!N13="","",FPA!N13)</f>
        <v/>
      </c>
      <c r="O13" s="168" t="s">
        <v>21</v>
      </c>
      <c r="P13" s="168"/>
      <c r="Q13" s="168"/>
      <c r="R13" s="168"/>
      <c r="S13" s="166" t="str">
        <f aca="false">IF(FPA!S13="","",FPA!S13)</f>
        <v/>
      </c>
      <c r="T13" s="169" t="s">
        <v>22</v>
      </c>
      <c r="U13" s="169"/>
      <c r="V13" s="169"/>
      <c r="W13" s="166" t="str">
        <f aca="false">IF(FPA!W13="","",FPA!W13)</f>
        <v/>
      </c>
      <c r="X13" s="170" t="s">
        <v>23</v>
      </c>
      <c r="Y13" s="170"/>
      <c r="Z13" s="170"/>
      <c r="AA13" s="170"/>
      <c r="AB13" s="166" t="str">
        <f aca="false">IF(FPA!AB13="","",FPA!AB13)</f>
        <v/>
      </c>
      <c r="AC13" s="171" t="s">
        <v>24</v>
      </c>
      <c r="AD13" s="171"/>
      <c r="AE13" s="171"/>
      <c r="AF13" s="171"/>
      <c r="AG13" s="11"/>
      <c r="AH13" s="12"/>
      <c r="AI13" s="0"/>
      <c r="AJ13" s="0"/>
      <c r="AK13" s="0"/>
      <c r="AL13" s="13"/>
      <c r="AM13" s="13"/>
      <c r="AN13" s="13"/>
      <c r="AO13" s="13"/>
      <c r="AP13" s="13"/>
      <c r="AQ13" s="13"/>
      <c r="AR13" s="13"/>
      <c r="AS13" s="0"/>
      <c r="AT13" s="0"/>
      <c r="AU13" s="0"/>
      <c r="AV13" s="138"/>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5.75" hidden="false" customHeight="true" outlineLevel="0" collapsed="false">
      <c r="A14" s="0"/>
      <c r="B14" s="9"/>
      <c r="C14" s="40" t="str">
        <f aca="false">IF(AND(AX9=1,AX10=1),"O docente não pode ser substituto e temporário ao mesmo tempo",IF(AND(AX6=1,AX7=1),"O docente não pode ser 20h e 40h ao mesmo tempo",IF(AND(AX7=1,AX8=1),"O docente RDE já possui regime de 40h. Não precisa marcar o 40h se for RDE",IF(OR(AX9=1,AX10=1)*AND(AX8=1),"O docente substituto ou temporário não pode ser RDE",IF(AND(AX6=1,AX8=1),"O docente RDE tem regime de 40h, então não pode ser 20h","")))))</f>
        <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11"/>
      <c r="AH14" s="12"/>
      <c r="AI14" s="0"/>
      <c r="AJ14" s="0"/>
      <c r="AK14" s="0"/>
      <c r="AL14" s="52" t="s">
        <v>106</v>
      </c>
      <c r="AM14" s="52"/>
      <c r="AN14" s="52"/>
      <c r="AO14" s="52"/>
      <c r="AP14" s="52"/>
      <c r="AQ14" s="52"/>
      <c r="AR14" s="52"/>
      <c r="AS14" s="0"/>
      <c r="AT14" s="0"/>
      <c r="AU14" s="0"/>
      <c r="AV14" s="138"/>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5.75" hidden="false" customHeight="true" outlineLevel="0" collapsed="false">
      <c r="A15" s="0"/>
      <c r="B15" s="9"/>
      <c r="C15" s="172" t="s">
        <v>107</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1"/>
      <c r="AH15" s="12"/>
      <c r="AI15" s="0"/>
      <c r="AJ15" s="0"/>
      <c r="AK15" s="0"/>
      <c r="AL15" s="13"/>
      <c r="AM15" s="13"/>
      <c r="AN15" s="13"/>
      <c r="AO15" s="164" t="n">
        <f aca="false">FPA!AW15</f>
        <v>50</v>
      </c>
      <c r="AP15" s="13"/>
      <c r="AQ15" s="13"/>
      <c r="AR15" s="13"/>
      <c r="AS15" s="0"/>
      <c r="AT15" s="0"/>
      <c r="AU15" s="0"/>
      <c r="AV15" s="138"/>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5.75" hidden="false" customHeight="true" outlineLevel="0" collapsed="false">
      <c r="A16" s="0"/>
      <c r="B16" s="9"/>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1"/>
      <c r="AH16" s="12"/>
      <c r="AI16" s="0"/>
      <c r="AJ16" s="0"/>
      <c r="AK16" s="0"/>
      <c r="AL16" s="13"/>
      <c r="AM16" s="13"/>
      <c r="AN16" s="13"/>
      <c r="AO16" s="13"/>
      <c r="AP16" s="13"/>
      <c r="AQ16" s="13"/>
      <c r="AR16" s="13"/>
      <c r="AS16" s="0"/>
      <c r="AT16" s="0"/>
      <c r="AU16" s="0"/>
      <c r="AV16" s="138"/>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5.75" hidden="false" customHeight="true" outlineLevel="0" collapsed="false">
      <c r="A17" s="0"/>
      <c r="B17" s="9"/>
      <c r="C17" s="42" t="s">
        <v>27</v>
      </c>
      <c r="D17" s="42"/>
      <c r="E17" s="43" t="s">
        <v>28</v>
      </c>
      <c r="F17" s="43"/>
      <c r="G17" s="43"/>
      <c r="H17" s="43"/>
      <c r="I17" s="44" t="s">
        <v>108</v>
      </c>
      <c r="J17" s="44"/>
      <c r="K17" s="44"/>
      <c r="L17" s="44"/>
      <c r="M17" s="44" t="s">
        <v>109</v>
      </c>
      <c r="N17" s="44"/>
      <c r="O17" s="44"/>
      <c r="P17" s="44"/>
      <c r="Q17" s="44" t="s">
        <v>110</v>
      </c>
      <c r="R17" s="44"/>
      <c r="S17" s="44"/>
      <c r="T17" s="44"/>
      <c r="U17" s="44" t="s">
        <v>111</v>
      </c>
      <c r="V17" s="44"/>
      <c r="W17" s="44"/>
      <c r="X17" s="44"/>
      <c r="Y17" s="44" t="s">
        <v>112</v>
      </c>
      <c r="Z17" s="44"/>
      <c r="AA17" s="44"/>
      <c r="AB17" s="44"/>
      <c r="AC17" s="45" t="s">
        <v>113</v>
      </c>
      <c r="AD17" s="45"/>
      <c r="AE17" s="45"/>
      <c r="AF17" s="45"/>
      <c r="AG17" s="11"/>
      <c r="AH17" s="12"/>
      <c r="AI17" s="0"/>
      <c r="AJ17" s="0"/>
      <c r="AK17" s="0"/>
      <c r="AL17" s="13"/>
      <c r="AM17" s="13"/>
      <c r="AN17" s="13"/>
      <c r="AO17" s="13"/>
      <c r="AP17" s="13"/>
      <c r="AQ17" s="13"/>
      <c r="AR17" s="13"/>
      <c r="AS17" s="0"/>
      <c r="AT17" s="0"/>
      <c r="AU17" s="0"/>
      <c r="AV17" s="138"/>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5.75" hidden="false" customHeight="true" outlineLevel="0" collapsed="false">
      <c r="A18" s="0"/>
      <c r="B18" s="9"/>
      <c r="C18" s="46" t="s">
        <v>36</v>
      </c>
      <c r="D18" s="46"/>
      <c r="E18" s="47" t="n">
        <f aca="false">FPA!E18</f>
        <v>1</v>
      </c>
      <c r="F18" s="47"/>
      <c r="G18" s="47"/>
      <c r="H18" s="47"/>
      <c r="I18" s="48"/>
      <c r="J18" s="48"/>
      <c r="K18" s="48"/>
      <c r="L18" s="48"/>
      <c r="M18" s="48"/>
      <c r="N18" s="48"/>
      <c r="O18" s="48"/>
      <c r="P18" s="48"/>
      <c r="Q18" s="48"/>
      <c r="R18" s="48"/>
      <c r="S18" s="48"/>
      <c r="T18" s="48"/>
      <c r="U18" s="48"/>
      <c r="V18" s="48"/>
      <c r="W18" s="48"/>
      <c r="X18" s="48"/>
      <c r="Y18" s="48"/>
      <c r="Z18" s="48"/>
      <c r="AA18" s="48"/>
      <c r="AB18" s="48"/>
      <c r="AC18" s="98"/>
      <c r="AD18" s="98"/>
      <c r="AE18" s="98"/>
      <c r="AF18" s="98"/>
      <c r="AG18" s="51"/>
      <c r="AH18" s="12"/>
      <c r="AI18" s="0"/>
      <c r="AJ18" s="0"/>
      <c r="AK18" s="0"/>
      <c r="AL18" s="13"/>
      <c r="AM18" s="13"/>
      <c r="AN18" s="13"/>
      <c r="AO18" s="13"/>
      <c r="AP18" s="13"/>
      <c r="AQ18" s="13"/>
      <c r="AR18" s="13"/>
      <c r="AS18" s="0"/>
      <c r="AT18" s="0"/>
      <c r="AU18" s="0"/>
      <c r="AV18" s="138"/>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5.75" hidden="false" customHeight="true" outlineLevel="0" collapsed="false">
      <c r="A19" s="0"/>
      <c r="B19" s="9"/>
      <c r="C19" s="46"/>
      <c r="D19" s="46"/>
      <c r="E19" s="47" t="n">
        <f aca="false">FPA!E19</f>
        <v>2</v>
      </c>
      <c r="F19" s="47"/>
      <c r="G19" s="47"/>
      <c r="H19" s="47"/>
      <c r="I19" s="48"/>
      <c r="J19" s="48"/>
      <c r="K19" s="48"/>
      <c r="L19" s="48"/>
      <c r="M19" s="48"/>
      <c r="N19" s="48"/>
      <c r="O19" s="48"/>
      <c r="P19" s="48"/>
      <c r="Q19" s="48"/>
      <c r="R19" s="48"/>
      <c r="S19" s="48"/>
      <c r="T19" s="48"/>
      <c r="U19" s="48"/>
      <c r="V19" s="48"/>
      <c r="W19" s="48"/>
      <c r="X19" s="48"/>
      <c r="Y19" s="48"/>
      <c r="Z19" s="48"/>
      <c r="AA19" s="48"/>
      <c r="AB19" s="48"/>
      <c r="AC19" s="98"/>
      <c r="AD19" s="98"/>
      <c r="AE19" s="98"/>
      <c r="AF19" s="98"/>
      <c r="AG19" s="51"/>
      <c r="AH19" s="12"/>
      <c r="AI19" s="0"/>
      <c r="AJ19" s="0"/>
      <c r="AK19" s="0"/>
      <c r="AL19" s="13"/>
      <c r="AM19" s="13"/>
      <c r="AN19" s="13"/>
      <c r="AO19" s="13"/>
      <c r="AP19" s="13"/>
      <c r="AQ19" s="13"/>
      <c r="AR19" s="13"/>
      <c r="AS19" s="0"/>
      <c r="AT19" s="0"/>
      <c r="AU19" s="0"/>
      <c r="AV19" s="138"/>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5.75" hidden="false" customHeight="true" outlineLevel="0" collapsed="false">
      <c r="A20" s="0"/>
      <c r="B20" s="9"/>
      <c r="C20" s="46"/>
      <c r="D20" s="46"/>
      <c r="E20" s="47" t="n">
        <f aca="false">FPA!E20</f>
        <v>3</v>
      </c>
      <c r="F20" s="47"/>
      <c r="G20" s="47"/>
      <c r="H20" s="47"/>
      <c r="I20" s="48"/>
      <c r="J20" s="48"/>
      <c r="K20" s="48"/>
      <c r="L20" s="48"/>
      <c r="M20" s="48"/>
      <c r="N20" s="48"/>
      <c r="O20" s="48"/>
      <c r="P20" s="48"/>
      <c r="Q20" s="48"/>
      <c r="R20" s="48"/>
      <c r="S20" s="48"/>
      <c r="T20" s="48"/>
      <c r="U20" s="48"/>
      <c r="V20" s="48"/>
      <c r="W20" s="48"/>
      <c r="X20" s="48"/>
      <c r="Y20" s="48"/>
      <c r="Z20" s="48"/>
      <c r="AA20" s="48"/>
      <c r="AB20" s="48"/>
      <c r="AC20" s="98"/>
      <c r="AD20" s="98"/>
      <c r="AE20" s="98"/>
      <c r="AF20" s="98"/>
      <c r="AG20" s="51"/>
      <c r="AH20" s="12"/>
      <c r="AI20" s="0"/>
      <c r="AJ20" s="0"/>
      <c r="AK20" s="0"/>
      <c r="AL20" s="0"/>
      <c r="AM20" s="0"/>
      <c r="AN20" s="0"/>
      <c r="AO20" s="0"/>
      <c r="AP20" s="0"/>
      <c r="AQ20" s="0"/>
      <c r="AR20" s="0"/>
      <c r="AS20" s="0"/>
      <c r="AT20" s="0"/>
      <c r="AU20" s="0"/>
      <c r="AV20" s="138"/>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5.75" hidden="false" customHeight="true" outlineLevel="0" collapsed="false">
      <c r="A21" s="0"/>
      <c r="B21" s="9"/>
      <c r="C21" s="46"/>
      <c r="D21" s="46"/>
      <c r="E21" s="47" t="n">
        <f aca="false">FPA!E21</f>
        <v>4</v>
      </c>
      <c r="F21" s="47"/>
      <c r="G21" s="47"/>
      <c r="H21" s="47"/>
      <c r="I21" s="48"/>
      <c r="J21" s="48"/>
      <c r="K21" s="48"/>
      <c r="L21" s="48"/>
      <c r="M21" s="48"/>
      <c r="N21" s="48"/>
      <c r="O21" s="48"/>
      <c r="P21" s="48"/>
      <c r="Q21" s="48"/>
      <c r="R21" s="48"/>
      <c r="S21" s="48"/>
      <c r="T21" s="48"/>
      <c r="U21" s="48"/>
      <c r="V21" s="48"/>
      <c r="W21" s="48"/>
      <c r="X21" s="48"/>
      <c r="Y21" s="48"/>
      <c r="Z21" s="48"/>
      <c r="AA21" s="48"/>
      <c r="AB21" s="48"/>
      <c r="AC21" s="98"/>
      <c r="AD21" s="98"/>
      <c r="AE21" s="98"/>
      <c r="AF21" s="98"/>
      <c r="AG21" s="51"/>
      <c r="AH21" s="12"/>
      <c r="AI21" s="0"/>
      <c r="AJ21" s="0"/>
      <c r="AK21" s="0"/>
      <c r="AL21" s="13"/>
      <c r="AM21" s="13"/>
      <c r="AN21" s="13"/>
      <c r="AO21" s="0"/>
      <c r="AP21" s="13"/>
      <c r="AQ21" s="13"/>
      <c r="AR21" s="13"/>
      <c r="AS21" s="0"/>
      <c r="AT21" s="0"/>
      <c r="AU21" s="0"/>
      <c r="AV21" s="138"/>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5.75" hidden="false" customHeight="true" outlineLevel="0" collapsed="false">
      <c r="A22" s="0"/>
      <c r="B22" s="9"/>
      <c r="C22" s="46"/>
      <c r="D22" s="46"/>
      <c r="E22" s="47" t="n">
        <f aca="false">FPA!E22</f>
        <v>5</v>
      </c>
      <c r="F22" s="47"/>
      <c r="G22" s="47"/>
      <c r="H22" s="47"/>
      <c r="I22" s="48"/>
      <c r="J22" s="48"/>
      <c r="K22" s="48"/>
      <c r="L22" s="48"/>
      <c r="M22" s="48"/>
      <c r="N22" s="48"/>
      <c r="O22" s="48"/>
      <c r="P22" s="48"/>
      <c r="Q22" s="48"/>
      <c r="R22" s="48"/>
      <c r="S22" s="48"/>
      <c r="T22" s="48"/>
      <c r="U22" s="48"/>
      <c r="V22" s="48"/>
      <c r="W22" s="48"/>
      <c r="X22" s="48"/>
      <c r="Y22" s="48"/>
      <c r="Z22" s="48"/>
      <c r="AA22" s="48"/>
      <c r="AB22" s="48"/>
      <c r="AC22" s="98"/>
      <c r="AD22" s="98"/>
      <c r="AE22" s="98"/>
      <c r="AF22" s="98"/>
      <c r="AG22" s="51"/>
      <c r="AH22" s="12"/>
      <c r="AI22" s="0"/>
      <c r="AJ22" s="0"/>
      <c r="AK22" s="0"/>
      <c r="AL22" s="13"/>
      <c r="AM22" s="13"/>
      <c r="AN22" s="13"/>
      <c r="AO22" s="13"/>
      <c r="AP22" s="13"/>
      <c r="AQ22" s="13"/>
      <c r="AR22" s="13"/>
      <c r="AS22" s="0"/>
      <c r="AT22" s="0"/>
      <c r="AU22" s="0"/>
      <c r="AV22" s="138"/>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5.75" hidden="false" customHeight="true" outlineLevel="0" collapsed="false">
      <c r="A23" s="0"/>
      <c r="B23" s="9"/>
      <c r="C23" s="46"/>
      <c r="D23" s="46"/>
      <c r="E23" s="47" t="n">
        <f aca="false">FPA!E23</f>
        <v>6</v>
      </c>
      <c r="F23" s="47"/>
      <c r="G23" s="47"/>
      <c r="H23" s="47"/>
      <c r="I23" s="48"/>
      <c r="J23" s="48"/>
      <c r="K23" s="48"/>
      <c r="L23" s="48"/>
      <c r="M23" s="48"/>
      <c r="N23" s="48"/>
      <c r="O23" s="48"/>
      <c r="P23" s="48"/>
      <c r="Q23" s="48"/>
      <c r="R23" s="48"/>
      <c r="S23" s="48"/>
      <c r="T23" s="48"/>
      <c r="U23" s="48"/>
      <c r="V23" s="48"/>
      <c r="W23" s="48"/>
      <c r="X23" s="48"/>
      <c r="Y23" s="48"/>
      <c r="Z23" s="48"/>
      <c r="AA23" s="48"/>
      <c r="AB23" s="48"/>
      <c r="AC23" s="98"/>
      <c r="AD23" s="98"/>
      <c r="AE23" s="98"/>
      <c r="AF23" s="98"/>
      <c r="AG23" s="51"/>
      <c r="AH23" s="12"/>
      <c r="AI23" s="0"/>
      <c r="AJ23" s="0"/>
      <c r="AK23" s="0"/>
      <c r="AL23" s="24" t="str">
        <f aca="false">IF(COUNTA(I18:AF23,I26:AF31,I34:AF38)=0,"","Pelas informações inseridas no horário consolidado, ao lado, o total de aulas ministradas é de")</f>
        <v/>
      </c>
      <c r="AM23" s="24"/>
      <c r="AN23" s="24"/>
      <c r="AO23" s="24"/>
      <c r="AP23" s="24"/>
      <c r="AQ23" s="24"/>
      <c r="AR23" s="24"/>
      <c r="AS23" s="0"/>
      <c r="AT23" s="0"/>
      <c r="AU23" s="0"/>
      <c r="AV23" s="138"/>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5.75" hidden="false" customHeight="true" outlineLevel="0" collapsed="false">
      <c r="A24" s="0"/>
      <c r="B24" s="9"/>
      <c r="C24" s="56" t="n">
        <f aca="false">COUNTIF(I18:I23,#REF!)</f>
        <v>0</v>
      </c>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11"/>
      <c r="AH24" s="12"/>
      <c r="AI24" s="0"/>
      <c r="AJ24" s="0"/>
      <c r="AK24" s="0"/>
      <c r="AL24" s="24"/>
      <c r="AM24" s="24"/>
      <c r="AN24" s="24"/>
      <c r="AO24" s="24"/>
      <c r="AP24" s="24"/>
      <c r="AQ24" s="24"/>
      <c r="AR24" s="24"/>
      <c r="AS24" s="0"/>
      <c r="AT24" s="0"/>
      <c r="AU24" s="0"/>
      <c r="AV24" s="138"/>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5.75" hidden="false" customHeight="true" outlineLevel="0" collapsed="false">
      <c r="A25" s="0"/>
      <c r="B25" s="9"/>
      <c r="C25" s="42" t="s">
        <v>27</v>
      </c>
      <c r="D25" s="42"/>
      <c r="E25" s="43" t="s">
        <v>28</v>
      </c>
      <c r="F25" s="43"/>
      <c r="G25" s="43"/>
      <c r="H25" s="43"/>
      <c r="I25" s="44" t="s">
        <v>108</v>
      </c>
      <c r="J25" s="44"/>
      <c r="K25" s="44"/>
      <c r="L25" s="44"/>
      <c r="M25" s="44" t="s">
        <v>109</v>
      </c>
      <c r="N25" s="44"/>
      <c r="O25" s="44"/>
      <c r="P25" s="44"/>
      <c r="Q25" s="44" t="s">
        <v>110</v>
      </c>
      <c r="R25" s="44"/>
      <c r="S25" s="44"/>
      <c r="T25" s="44"/>
      <c r="U25" s="44" t="s">
        <v>111</v>
      </c>
      <c r="V25" s="44"/>
      <c r="W25" s="44"/>
      <c r="X25" s="44"/>
      <c r="Y25" s="44" t="s">
        <v>112</v>
      </c>
      <c r="Z25" s="44"/>
      <c r="AA25" s="44"/>
      <c r="AB25" s="44"/>
      <c r="AC25" s="45" t="s">
        <v>113</v>
      </c>
      <c r="AD25" s="45"/>
      <c r="AE25" s="45"/>
      <c r="AF25" s="45"/>
      <c r="AG25" s="11"/>
      <c r="AH25" s="12"/>
      <c r="AI25" s="0"/>
      <c r="AJ25" s="0"/>
      <c r="AK25" s="0"/>
      <c r="AL25" s="13"/>
      <c r="AM25" s="13"/>
      <c r="AN25" s="13"/>
      <c r="AO25" s="164" t="str">
        <f aca="false">IF(COUNTA(I18:AF23,I26:AF31,I34:AF38)=0,"",COUNTA(I18:AF23,I26:AF31,I34:AF38))</f>
        <v/>
      </c>
      <c r="AP25" s="13"/>
      <c r="AQ25" s="13"/>
      <c r="AR25" s="13"/>
      <c r="AS25" s="0"/>
      <c r="AT25" s="0"/>
      <c r="AU25" s="0"/>
      <c r="AV25" s="138"/>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5.75" hidden="false" customHeight="true" outlineLevel="0" collapsed="false">
      <c r="A26" s="0"/>
      <c r="B26" s="9"/>
      <c r="C26" s="46" t="s">
        <v>44</v>
      </c>
      <c r="D26" s="46"/>
      <c r="E26" s="47" t="n">
        <f aca="false">FPA!E26</f>
        <v>1</v>
      </c>
      <c r="F26" s="47"/>
      <c r="G26" s="47"/>
      <c r="H26" s="47"/>
      <c r="I26" s="48"/>
      <c r="J26" s="48"/>
      <c r="K26" s="48"/>
      <c r="L26" s="48"/>
      <c r="M26" s="48"/>
      <c r="N26" s="48"/>
      <c r="O26" s="48"/>
      <c r="P26" s="48"/>
      <c r="Q26" s="48"/>
      <c r="R26" s="48"/>
      <c r="S26" s="48"/>
      <c r="T26" s="48"/>
      <c r="U26" s="48"/>
      <c r="V26" s="48"/>
      <c r="W26" s="48"/>
      <c r="X26" s="48"/>
      <c r="Y26" s="48"/>
      <c r="Z26" s="48"/>
      <c r="AA26" s="48"/>
      <c r="AB26" s="48"/>
      <c r="AC26" s="98"/>
      <c r="AD26" s="98"/>
      <c r="AE26" s="98"/>
      <c r="AF26" s="98"/>
      <c r="AG26" s="51"/>
      <c r="AH26" s="12"/>
      <c r="AI26" s="0"/>
      <c r="AJ26" s="0"/>
      <c r="AK26" s="0"/>
      <c r="AL26" s="13"/>
      <c r="AM26" s="13"/>
      <c r="AN26" s="13"/>
      <c r="AO26" s="13"/>
      <c r="AP26" s="13"/>
      <c r="AQ26" s="13"/>
      <c r="AR26" s="13"/>
      <c r="AS26" s="0"/>
      <c r="AT26" s="0"/>
      <c r="AU26" s="0"/>
      <c r="AV26" s="138"/>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5.75" hidden="false" customHeight="true" outlineLevel="0" collapsed="false">
      <c r="A27" s="0"/>
      <c r="B27" s="9"/>
      <c r="C27" s="46"/>
      <c r="D27" s="46"/>
      <c r="E27" s="47" t="n">
        <f aca="false">FPA!E27</f>
        <v>2</v>
      </c>
      <c r="F27" s="47"/>
      <c r="G27" s="47"/>
      <c r="H27" s="47"/>
      <c r="I27" s="48"/>
      <c r="J27" s="48"/>
      <c r="K27" s="48"/>
      <c r="L27" s="48"/>
      <c r="M27" s="48"/>
      <c r="N27" s="48"/>
      <c r="O27" s="48"/>
      <c r="P27" s="48"/>
      <c r="Q27" s="48"/>
      <c r="R27" s="48"/>
      <c r="S27" s="48"/>
      <c r="T27" s="48"/>
      <c r="U27" s="48"/>
      <c r="V27" s="48"/>
      <c r="W27" s="48"/>
      <c r="X27" s="48"/>
      <c r="Y27" s="48"/>
      <c r="Z27" s="48"/>
      <c r="AA27" s="48"/>
      <c r="AB27" s="48"/>
      <c r="AC27" s="98"/>
      <c r="AD27" s="98"/>
      <c r="AE27" s="98"/>
      <c r="AF27" s="98"/>
      <c r="AG27" s="51"/>
      <c r="AH27" s="12"/>
      <c r="AI27" s="0"/>
      <c r="AJ27" s="0"/>
      <c r="AK27" s="0"/>
      <c r="AL27" s="52" t="str">
        <f aca="false">IF(COUNTA(I18:AF23,I26:AF31,I34:AF38)=0,"","Isto equivale a uma carga horária aproximada de")</f>
        <v/>
      </c>
      <c r="AM27" s="52"/>
      <c r="AN27" s="52"/>
      <c r="AO27" s="52"/>
      <c r="AP27" s="52"/>
      <c r="AQ27" s="52"/>
      <c r="AR27" s="52"/>
      <c r="AS27" s="0"/>
      <c r="AT27" s="0"/>
      <c r="AU27" s="0"/>
      <c r="AV27" s="138"/>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5.75" hidden="false" customHeight="true" outlineLevel="0" collapsed="false">
      <c r="A28" s="0"/>
      <c r="B28" s="9"/>
      <c r="C28" s="46"/>
      <c r="D28" s="46"/>
      <c r="E28" s="47" t="n">
        <f aca="false">FPA!E28</f>
        <v>3</v>
      </c>
      <c r="F28" s="47"/>
      <c r="G28" s="47"/>
      <c r="H28" s="47"/>
      <c r="I28" s="48"/>
      <c r="J28" s="48"/>
      <c r="K28" s="48"/>
      <c r="L28" s="48"/>
      <c r="M28" s="48"/>
      <c r="N28" s="48"/>
      <c r="O28" s="48"/>
      <c r="P28" s="48"/>
      <c r="Q28" s="48"/>
      <c r="R28" s="48"/>
      <c r="S28" s="48"/>
      <c r="T28" s="48"/>
      <c r="U28" s="48"/>
      <c r="V28" s="48"/>
      <c r="W28" s="48"/>
      <c r="X28" s="48"/>
      <c r="Y28" s="48"/>
      <c r="Z28" s="48"/>
      <c r="AA28" s="48"/>
      <c r="AB28" s="48"/>
      <c r="AC28" s="98"/>
      <c r="AD28" s="98"/>
      <c r="AE28" s="98"/>
      <c r="AF28" s="98"/>
      <c r="AG28" s="51"/>
      <c r="AH28" s="12"/>
      <c r="AI28" s="0"/>
      <c r="AJ28" s="0"/>
      <c r="AK28" s="0"/>
      <c r="AL28" s="13"/>
      <c r="AM28" s="13"/>
      <c r="AN28" s="13"/>
      <c r="AO28" s="164" t="str">
        <f aca="false">IF(COUNTA(I18:AF23,I26:AF31,I34:AF38)=0,"",IF(ROUND(COUNTA(I18:AF23,I26:AF31,I34:AF38)*AO15/60,0)=1,ROUND(COUNTA(I18:AF23,I26:AF31,I34:AF38)*AO15/60,0)&amp;" hora",ROUND(COUNTA(I18:AF23,I26:AF31,I34:AF38)*AO15/60,0)&amp;" horas"))</f>
        <v/>
      </c>
      <c r="AP28" s="13"/>
      <c r="AQ28" s="13"/>
      <c r="AR28" s="13"/>
      <c r="AS28" s="0"/>
      <c r="AT28" s="0"/>
      <c r="AU28" s="0"/>
      <c r="AV28" s="138"/>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5.75" hidden="false" customHeight="true" outlineLevel="0" collapsed="false">
      <c r="A29" s="0"/>
      <c r="B29" s="9"/>
      <c r="C29" s="46"/>
      <c r="D29" s="46"/>
      <c r="E29" s="47" t="n">
        <f aca="false">FPA!E29</f>
        <v>4</v>
      </c>
      <c r="F29" s="47"/>
      <c r="G29" s="47"/>
      <c r="H29" s="47"/>
      <c r="I29" s="48"/>
      <c r="J29" s="48"/>
      <c r="K29" s="48"/>
      <c r="L29" s="48"/>
      <c r="M29" s="48"/>
      <c r="N29" s="48"/>
      <c r="O29" s="48"/>
      <c r="P29" s="48"/>
      <c r="Q29" s="48"/>
      <c r="R29" s="48"/>
      <c r="S29" s="48"/>
      <c r="T29" s="48"/>
      <c r="U29" s="48"/>
      <c r="V29" s="48"/>
      <c r="W29" s="48"/>
      <c r="X29" s="48"/>
      <c r="Y29" s="48"/>
      <c r="Z29" s="48"/>
      <c r="AA29" s="48"/>
      <c r="AB29" s="48"/>
      <c r="AC29" s="98"/>
      <c r="AD29" s="98"/>
      <c r="AE29" s="98"/>
      <c r="AF29" s="98"/>
      <c r="AG29" s="51"/>
      <c r="AH29" s="12"/>
      <c r="AI29" s="0"/>
      <c r="AJ29" s="0"/>
      <c r="AK29" s="0"/>
      <c r="AL29" s="13"/>
      <c r="AM29" s="13"/>
      <c r="AN29" s="13"/>
      <c r="AO29" s="13"/>
      <c r="AP29" s="13"/>
      <c r="AQ29" s="13"/>
      <c r="AR29" s="13"/>
      <c r="AS29" s="0"/>
      <c r="AT29" s="0"/>
      <c r="AU29" s="0"/>
      <c r="AV29" s="138"/>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5.75" hidden="false" customHeight="true" outlineLevel="0" collapsed="false">
      <c r="A30" s="0"/>
      <c r="B30" s="9"/>
      <c r="C30" s="46"/>
      <c r="D30" s="46"/>
      <c r="E30" s="47" t="n">
        <f aca="false">FPA!E30</f>
        <v>5</v>
      </c>
      <c r="F30" s="47"/>
      <c r="G30" s="47"/>
      <c r="H30" s="47"/>
      <c r="I30" s="48"/>
      <c r="J30" s="48"/>
      <c r="K30" s="48"/>
      <c r="L30" s="48"/>
      <c r="M30" s="48"/>
      <c r="N30" s="48"/>
      <c r="O30" s="48"/>
      <c r="P30" s="48"/>
      <c r="Q30" s="48"/>
      <c r="R30" s="48"/>
      <c r="S30" s="48"/>
      <c r="T30" s="48"/>
      <c r="U30" s="48"/>
      <c r="V30" s="48"/>
      <c r="W30" s="48"/>
      <c r="X30" s="48"/>
      <c r="Y30" s="48"/>
      <c r="Z30" s="48"/>
      <c r="AA30" s="48"/>
      <c r="AB30" s="48"/>
      <c r="AC30" s="98"/>
      <c r="AD30" s="98"/>
      <c r="AE30" s="98"/>
      <c r="AF30" s="98"/>
      <c r="AG30" s="51"/>
      <c r="AH30" s="12"/>
      <c r="AI30" s="0"/>
      <c r="AJ30" s="0"/>
      <c r="AK30" s="0"/>
      <c r="AL30" s="0"/>
      <c r="AM30" s="0"/>
      <c r="AN30" s="0"/>
      <c r="AO30" s="0"/>
      <c r="AP30" s="0"/>
      <c r="AQ30" s="0"/>
      <c r="AR30" s="0"/>
      <c r="AS30" s="0"/>
      <c r="AT30" s="0"/>
      <c r="AU30" s="0"/>
      <c r="AV30" s="138"/>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5.75" hidden="false" customHeight="true" outlineLevel="0" collapsed="false">
      <c r="A31" s="0"/>
      <c r="B31" s="9"/>
      <c r="C31" s="46"/>
      <c r="D31" s="46"/>
      <c r="E31" s="47" t="n">
        <f aca="false">FPA!E31</f>
        <v>6</v>
      </c>
      <c r="F31" s="47"/>
      <c r="G31" s="47"/>
      <c r="H31" s="47"/>
      <c r="I31" s="48"/>
      <c r="J31" s="48"/>
      <c r="K31" s="48"/>
      <c r="L31" s="48"/>
      <c r="M31" s="48"/>
      <c r="N31" s="48"/>
      <c r="O31" s="48"/>
      <c r="P31" s="48"/>
      <c r="Q31" s="48"/>
      <c r="R31" s="48"/>
      <c r="S31" s="48"/>
      <c r="T31" s="48"/>
      <c r="U31" s="48"/>
      <c r="V31" s="48"/>
      <c r="W31" s="48"/>
      <c r="X31" s="48"/>
      <c r="Y31" s="48"/>
      <c r="Z31" s="48"/>
      <c r="AA31" s="48"/>
      <c r="AB31" s="48"/>
      <c r="AC31" s="98"/>
      <c r="AD31" s="98"/>
      <c r="AE31" s="98"/>
      <c r="AF31" s="98"/>
      <c r="AG31" s="51"/>
      <c r="AH31" s="12"/>
      <c r="AI31" s="0"/>
      <c r="AJ31" s="0"/>
      <c r="AK31" s="0"/>
      <c r="AL31" s="0"/>
      <c r="AM31" s="0"/>
      <c r="AN31" s="0"/>
      <c r="AO31" s="0"/>
      <c r="AP31" s="0"/>
      <c r="AQ31" s="0"/>
      <c r="AR31" s="0"/>
      <c r="AS31" s="0"/>
      <c r="AT31" s="0"/>
      <c r="AU31" s="0"/>
      <c r="AV31" s="138"/>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5.75" hidden="false" customHeight="true" outlineLevel="0" collapsed="false">
      <c r="A32" s="0"/>
      <c r="B32" s="9"/>
      <c r="C32" s="67" t="n">
        <f aca="false">COUNTIF(I26:I31,#REF!)</f>
        <v>0</v>
      </c>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9"/>
      <c r="AG32" s="11"/>
      <c r="AH32" s="12"/>
      <c r="AI32" s="0"/>
      <c r="AJ32" s="0"/>
      <c r="AK32" s="0"/>
      <c r="AL32" s="0"/>
      <c r="AM32" s="0"/>
      <c r="AN32" s="0"/>
      <c r="AO32" s="0"/>
      <c r="AP32" s="0"/>
      <c r="AQ32" s="0"/>
      <c r="AR32" s="0"/>
      <c r="AS32" s="0"/>
      <c r="AT32" s="0"/>
      <c r="AU32" s="0"/>
      <c r="AV32" s="138"/>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5.75" hidden="false" customHeight="true" outlineLevel="0" collapsed="false">
      <c r="A33" s="0"/>
      <c r="B33" s="9"/>
      <c r="C33" s="42" t="s">
        <v>27</v>
      </c>
      <c r="D33" s="42"/>
      <c r="E33" s="43" t="s">
        <v>28</v>
      </c>
      <c r="F33" s="43"/>
      <c r="G33" s="43"/>
      <c r="H33" s="43"/>
      <c r="I33" s="44" t="s">
        <v>108</v>
      </c>
      <c r="J33" s="44"/>
      <c r="K33" s="44"/>
      <c r="L33" s="44"/>
      <c r="M33" s="44" t="s">
        <v>109</v>
      </c>
      <c r="N33" s="44"/>
      <c r="O33" s="44"/>
      <c r="P33" s="44"/>
      <c r="Q33" s="44" t="s">
        <v>110</v>
      </c>
      <c r="R33" s="44"/>
      <c r="S33" s="44"/>
      <c r="T33" s="44"/>
      <c r="U33" s="44" t="s">
        <v>111</v>
      </c>
      <c r="V33" s="44"/>
      <c r="W33" s="44"/>
      <c r="X33" s="44"/>
      <c r="Y33" s="44" t="s">
        <v>112</v>
      </c>
      <c r="Z33" s="44"/>
      <c r="AA33" s="44"/>
      <c r="AB33" s="44"/>
      <c r="AC33" s="45" t="s">
        <v>113</v>
      </c>
      <c r="AD33" s="45"/>
      <c r="AE33" s="45"/>
      <c r="AF33" s="45"/>
      <c r="AG33" s="11"/>
      <c r="AH33" s="12"/>
      <c r="AI33" s="0"/>
      <c r="AJ33" s="0"/>
      <c r="AK33" s="0"/>
      <c r="AL33" s="0"/>
      <c r="AM33" s="0"/>
      <c r="AN33" s="0"/>
      <c r="AO33" s="0"/>
      <c r="AP33" s="0"/>
      <c r="AQ33" s="0"/>
      <c r="AR33" s="0"/>
      <c r="AS33" s="0"/>
      <c r="AT33" s="0"/>
      <c r="AU33" s="0"/>
      <c r="AV33" s="138"/>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5.75" hidden="false" customHeight="true" outlineLevel="0" collapsed="false">
      <c r="A34" s="0"/>
      <c r="B34" s="9"/>
      <c r="C34" s="78" t="s">
        <v>57</v>
      </c>
      <c r="D34" s="78"/>
      <c r="E34" s="47" t="n">
        <f aca="false">FPA!E34</f>
        <v>1</v>
      </c>
      <c r="F34" s="47"/>
      <c r="G34" s="47"/>
      <c r="H34" s="47"/>
      <c r="I34" s="48"/>
      <c r="J34" s="48"/>
      <c r="K34" s="48"/>
      <c r="L34" s="48"/>
      <c r="M34" s="48"/>
      <c r="N34" s="48"/>
      <c r="O34" s="48"/>
      <c r="P34" s="48"/>
      <c r="Q34" s="48"/>
      <c r="R34" s="48"/>
      <c r="S34" s="48"/>
      <c r="T34" s="48"/>
      <c r="U34" s="48"/>
      <c r="V34" s="48"/>
      <c r="W34" s="48"/>
      <c r="X34" s="48"/>
      <c r="Y34" s="48"/>
      <c r="Z34" s="48"/>
      <c r="AA34" s="48"/>
      <c r="AB34" s="48"/>
      <c r="AC34" s="98"/>
      <c r="AD34" s="98"/>
      <c r="AE34" s="98"/>
      <c r="AF34" s="98"/>
      <c r="AG34" s="11"/>
      <c r="AH34" s="12"/>
      <c r="AI34" s="0"/>
      <c r="AJ34" s="0"/>
      <c r="AK34" s="0"/>
      <c r="AL34" s="0"/>
      <c r="AM34" s="0"/>
      <c r="AN34" s="0"/>
      <c r="AO34" s="0"/>
      <c r="AP34" s="0"/>
      <c r="AQ34" s="0"/>
      <c r="AR34" s="0"/>
      <c r="AS34" s="0"/>
      <c r="AT34" s="0"/>
      <c r="AU34" s="0"/>
      <c r="AV34" s="138"/>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5.75" hidden="false" customHeight="true" outlineLevel="0" collapsed="false">
      <c r="A35" s="0"/>
      <c r="B35" s="9"/>
      <c r="C35" s="78"/>
      <c r="D35" s="78"/>
      <c r="E35" s="47" t="n">
        <f aca="false">FPA!E35</f>
        <v>2</v>
      </c>
      <c r="F35" s="47"/>
      <c r="G35" s="47"/>
      <c r="H35" s="47"/>
      <c r="I35" s="48"/>
      <c r="J35" s="48"/>
      <c r="K35" s="48"/>
      <c r="L35" s="48"/>
      <c r="M35" s="48"/>
      <c r="N35" s="48"/>
      <c r="O35" s="48"/>
      <c r="P35" s="48"/>
      <c r="Q35" s="48"/>
      <c r="R35" s="48"/>
      <c r="S35" s="48"/>
      <c r="T35" s="48"/>
      <c r="U35" s="48"/>
      <c r="V35" s="48"/>
      <c r="W35" s="48"/>
      <c r="X35" s="48"/>
      <c r="Y35" s="48"/>
      <c r="Z35" s="48"/>
      <c r="AA35" s="48"/>
      <c r="AB35" s="48"/>
      <c r="AC35" s="98"/>
      <c r="AD35" s="98"/>
      <c r="AE35" s="98"/>
      <c r="AF35" s="98"/>
      <c r="AG35" s="11"/>
      <c r="AH35" s="12"/>
      <c r="AI35" s="0"/>
      <c r="AJ35" s="0"/>
      <c r="AK35" s="0"/>
      <c r="AL35" s="0"/>
      <c r="AM35" s="0"/>
      <c r="AN35" s="0"/>
      <c r="AO35" s="0"/>
      <c r="AP35" s="0"/>
      <c r="AQ35" s="0"/>
      <c r="AR35" s="0"/>
      <c r="AS35" s="0"/>
      <c r="AT35" s="0"/>
      <c r="AU35" s="0"/>
      <c r="AV35" s="138"/>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5.75" hidden="false" customHeight="true" outlineLevel="0" collapsed="false">
      <c r="A36" s="0"/>
      <c r="B36" s="9"/>
      <c r="C36" s="78"/>
      <c r="D36" s="78"/>
      <c r="E36" s="47" t="n">
        <f aca="false">FPA!E36</f>
        <v>3</v>
      </c>
      <c r="F36" s="47"/>
      <c r="G36" s="47"/>
      <c r="H36" s="47"/>
      <c r="I36" s="48"/>
      <c r="J36" s="48"/>
      <c r="K36" s="48"/>
      <c r="L36" s="48"/>
      <c r="M36" s="48"/>
      <c r="N36" s="48"/>
      <c r="O36" s="48"/>
      <c r="P36" s="48"/>
      <c r="Q36" s="48"/>
      <c r="R36" s="48"/>
      <c r="S36" s="48"/>
      <c r="T36" s="48"/>
      <c r="U36" s="48"/>
      <c r="V36" s="48"/>
      <c r="W36" s="48"/>
      <c r="X36" s="48"/>
      <c r="Y36" s="48"/>
      <c r="Z36" s="48"/>
      <c r="AA36" s="48"/>
      <c r="AB36" s="48"/>
      <c r="AC36" s="98"/>
      <c r="AD36" s="98"/>
      <c r="AE36" s="98"/>
      <c r="AF36" s="98"/>
      <c r="AG36" s="11"/>
      <c r="AH36" s="12"/>
      <c r="AI36" s="0"/>
      <c r="AJ36" s="0"/>
      <c r="AK36" s="0"/>
      <c r="AL36" s="0"/>
      <c r="AM36" s="0"/>
      <c r="AN36" s="0"/>
      <c r="AO36" s="0"/>
      <c r="AP36" s="0"/>
      <c r="AQ36" s="0"/>
      <c r="AR36" s="0"/>
      <c r="AS36" s="0"/>
      <c r="AT36" s="0"/>
      <c r="AU36" s="0"/>
      <c r="AV36" s="138"/>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5.75" hidden="false" customHeight="true" outlineLevel="0" collapsed="false">
      <c r="A37" s="0"/>
      <c r="B37" s="9"/>
      <c r="C37" s="78"/>
      <c r="D37" s="78"/>
      <c r="E37" s="47" t="n">
        <f aca="false">FPA!E37</f>
        <v>4</v>
      </c>
      <c r="F37" s="47"/>
      <c r="G37" s="47"/>
      <c r="H37" s="47"/>
      <c r="I37" s="48"/>
      <c r="J37" s="48"/>
      <c r="K37" s="48"/>
      <c r="L37" s="48"/>
      <c r="M37" s="48"/>
      <c r="N37" s="48"/>
      <c r="O37" s="48"/>
      <c r="P37" s="48"/>
      <c r="Q37" s="48"/>
      <c r="R37" s="48"/>
      <c r="S37" s="48"/>
      <c r="T37" s="48"/>
      <c r="U37" s="48"/>
      <c r="V37" s="48"/>
      <c r="W37" s="48"/>
      <c r="X37" s="48"/>
      <c r="Y37" s="48"/>
      <c r="Z37" s="48"/>
      <c r="AA37" s="48"/>
      <c r="AB37" s="48"/>
      <c r="AC37" s="98"/>
      <c r="AD37" s="98"/>
      <c r="AE37" s="98"/>
      <c r="AF37" s="98"/>
      <c r="AG37" s="11"/>
      <c r="AH37" s="12"/>
      <c r="AI37" s="0"/>
      <c r="AJ37" s="0"/>
      <c r="AK37" s="0"/>
      <c r="AL37" s="0"/>
      <c r="AM37" s="0"/>
      <c r="AN37" s="0"/>
      <c r="AO37" s="0"/>
      <c r="AP37" s="0"/>
      <c r="AQ37" s="0"/>
      <c r="AR37" s="0"/>
      <c r="AS37" s="0"/>
      <c r="AT37" s="0"/>
      <c r="AU37" s="0"/>
      <c r="AV37" s="138"/>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5.75" hidden="false" customHeight="true" outlineLevel="0" collapsed="false">
      <c r="A38" s="0"/>
      <c r="B38" s="9"/>
      <c r="C38" s="78"/>
      <c r="D38" s="78"/>
      <c r="E38" s="80" t="n">
        <f aca="false">FPA!E38</f>
        <v>5</v>
      </c>
      <c r="F38" s="80"/>
      <c r="G38" s="80"/>
      <c r="H38" s="80"/>
      <c r="I38" s="81"/>
      <c r="J38" s="81"/>
      <c r="K38" s="81"/>
      <c r="L38" s="81"/>
      <c r="M38" s="81"/>
      <c r="N38" s="81"/>
      <c r="O38" s="81"/>
      <c r="P38" s="81"/>
      <c r="Q38" s="81"/>
      <c r="R38" s="81"/>
      <c r="S38" s="81"/>
      <c r="T38" s="81"/>
      <c r="U38" s="81"/>
      <c r="V38" s="81"/>
      <c r="W38" s="81"/>
      <c r="X38" s="81"/>
      <c r="Y38" s="81"/>
      <c r="Z38" s="81"/>
      <c r="AA38" s="81"/>
      <c r="AB38" s="81"/>
      <c r="AC38" s="173"/>
      <c r="AD38" s="173"/>
      <c r="AE38" s="173"/>
      <c r="AF38" s="173"/>
      <c r="AG38" s="11"/>
      <c r="AH38" s="12"/>
      <c r="AI38" s="0"/>
      <c r="AJ38" s="0"/>
      <c r="AK38" s="0"/>
      <c r="AL38" s="0"/>
      <c r="AM38" s="0"/>
      <c r="AN38" s="0"/>
      <c r="AO38" s="0"/>
      <c r="AP38" s="0"/>
      <c r="AQ38" s="0"/>
      <c r="AR38" s="0"/>
      <c r="AS38" s="0"/>
      <c r="AT38" s="0"/>
      <c r="AU38" s="0"/>
      <c r="AV38" s="138"/>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29.25" hidden="false" customHeight="true" outlineLevel="0" collapsed="false">
      <c r="A39" s="0"/>
      <c r="B39" s="9"/>
      <c r="C39" s="174"/>
      <c r="D39" s="175" t="s">
        <v>114</v>
      </c>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1"/>
      <c r="AH39" s="12"/>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5.75" hidden="false" customHeight="true" outlineLevel="0" collapsed="false">
      <c r="A40" s="0"/>
      <c r="B40" s="9"/>
      <c r="C40" s="176" t="s">
        <v>115</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1"/>
      <c r="AH40" s="12"/>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5.75" hidden="false" customHeight="true" outlineLevel="0" collapsed="false">
      <c r="A41" s="0"/>
      <c r="B41" s="9"/>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1"/>
      <c r="AH41" s="12"/>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15.75" hidden="false" customHeight="true" outlineLevel="0" collapsed="false">
      <c r="A42" s="0"/>
      <c r="B42" s="9"/>
      <c r="C42" s="177" t="s">
        <v>116</v>
      </c>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1"/>
      <c r="AH42" s="93"/>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5.75" hidden="false" customHeight="true" outlineLevel="0" collapsed="false">
      <c r="A43" s="0"/>
      <c r="B43" s="9"/>
      <c r="C43" s="91" t="s">
        <v>67</v>
      </c>
      <c r="D43" s="91"/>
      <c r="E43" s="44" t="s">
        <v>68</v>
      </c>
      <c r="F43" s="44"/>
      <c r="G43" s="44"/>
      <c r="H43" s="44"/>
      <c r="I43" s="44"/>
      <c r="J43" s="44"/>
      <c r="K43" s="44"/>
      <c r="L43" s="44"/>
      <c r="M43" s="44"/>
      <c r="N43" s="44"/>
      <c r="O43" s="44"/>
      <c r="P43" s="44"/>
      <c r="Q43" s="44"/>
      <c r="R43" s="44" t="s">
        <v>69</v>
      </c>
      <c r="S43" s="44"/>
      <c r="T43" s="44"/>
      <c r="U43" s="44"/>
      <c r="V43" s="44"/>
      <c r="W43" s="44"/>
      <c r="X43" s="44"/>
      <c r="Y43" s="44"/>
      <c r="Z43" s="44"/>
      <c r="AA43" s="44"/>
      <c r="AB43" s="44" t="s">
        <v>70</v>
      </c>
      <c r="AC43" s="44"/>
      <c r="AD43" s="44"/>
      <c r="AE43" s="45" t="s">
        <v>71</v>
      </c>
      <c r="AF43" s="45"/>
      <c r="AG43" s="178"/>
      <c r="AH43" s="93"/>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5.75" hidden="false" customHeight="true" outlineLevel="0" collapsed="false">
      <c r="A44" s="0"/>
      <c r="B44" s="9"/>
      <c r="C44" s="111"/>
      <c r="D44" s="111"/>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80"/>
      <c r="AC44" s="180"/>
      <c r="AD44" s="180"/>
      <c r="AE44" s="98"/>
      <c r="AF44" s="98"/>
      <c r="AG44" s="181"/>
      <c r="AH44" s="182"/>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15.75" hidden="false" customHeight="true" outlineLevel="0" collapsed="false">
      <c r="A45" s="0"/>
      <c r="B45" s="9"/>
      <c r="C45" s="111"/>
      <c r="D45" s="111"/>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80"/>
      <c r="AC45" s="180"/>
      <c r="AD45" s="180"/>
      <c r="AE45" s="98"/>
      <c r="AF45" s="98"/>
      <c r="AG45" s="11"/>
      <c r="AH45" s="12"/>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15.75" hidden="false" customHeight="true" outlineLevel="0" collapsed="false">
      <c r="A46" s="0"/>
      <c r="B46" s="9"/>
      <c r="C46" s="111"/>
      <c r="D46" s="111"/>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80"/>
      <c r="AC46" s="180"/>
      <c r="AD46" s="180"/>
      <c r="AE46" s="98"/>
      <c r="AF46" s="98"/>
      <c r="AG46" s="11"/>
      <c r="AH46" s="12"/>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15.75" hidden="false" customHeight="true" outlineLevel="0" collapsed="false">
      <c r="A47" s="0"/>
      <c r="B47" s="9"/>
      <c r="C47" s="111"/>
      <c r="D47" s="111"/>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80"/>
      <c r="AC47" s="180"/>
      <c r="AD47" s="180"/>
      <c r="AE47" s="98"/>
      <c r="AF47" s="98"/>
      <c r="AG47" s="11"/>
      <c r="AH47" s="12"/>
      <c r="AI47" s="0"/>
      <c r="AJ47" s="0"/>
      <c r="AK47" s="0"/>
      <c r="AL47" s="183" t="str">
        <f aca="false">IF(AE54=AE55,"","Horas adicionais para preparação didática por conta do número de componentes curriculares")</f>
        <v/>
      </c>
      <c r="AM47" s="183"/>
      <c r="AN47" s="183"/>
      <c r="AO47" s="183"/>
      <c r="AP47" s="183"/>
      <c r="AQ47" s="183"/>
      <c r="AR47" s="183"/>
      <c r="AS47" s="184"/>
      <c r="AT47" s="184"/>
      <c r="AU47" s="184"/>
      <c r="AV47" s="185"/>
      <c r="AW47" s="185"/>
      <c r="AX47" s="185"/>
      <c r="AY47" s="184"/>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15.75" hidden="false" customHeight="true" outlineLevel="0" collapsed="false">
      <c r="A48" s="0"/>
      <c r="B48" s="9"/>
      <c r="C48" s="111"/>
      <c r="D48" s="111"/>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80"/>
      <c r="AC48" s="180"/>
      <c r="AD48" s="180"/>
      <c r="AE48" s="98"/>
      <c r="AF48" s="98"/>
      <c r="AG48" s="11"/>
      <c r="AH48" s="12"/>
      <c r="AI48" s="0"/>
      <c r="AJ48" s="0"/>
      <c r="AK48" s="0"/>
      <c r="AL48" s="183"/>
      <c r="AM48" s="183"/>
      <c r="AN48" s="183"/>
      <c r="AO48" s="183"/>
      <c r="AP48" s="183"/>
      <c r="AQ48" s="183"/>
      <c r="AR48" s="183"/>
      <c r="AS48" s="184"/>
      <c r="AT48" s="184"/>
      <c r="AU48" s="184"/>
      <c r="AV48" s="185"/>
      <c r="AW48" s="185"/>
      <c r="AX48" s="185"/>
      <c r="AY48" s="184"/>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15.75" hidden="false" customHeight="true" outlineLevel="0" collapsed="false">
      <c r="A49" s="0"/>
      <c r="B49" s="9"/>
      <c r="C49" s="96"/>
      <c r="D49" s="96"/>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80"/>
      <c r="AC49" s="180"/>
      <c r="AD49" s="180"/>
      <c r="AE49" s="98"/>
      <c r="AF49" s="98"/>
      <c r="AG49" s="11"/>
      <c r="AH49" s="12"/>
      <c r="AI49" s="0"/>
      <c r="AJ49" s="0"/>
      <c r="AK49" s="0"/>
      <c r="AL49" s="184"/>
      <c r="AM49" s="186" t="str">
        <f aca="false">IF(AL47="","",AE55-AE54)</f>
        <v/>
      </c>
      <c r="AN49" s="186"/>
      <c r="AO49" s="186"/>
      <c r="AP49" s="186"/>
      <c r="AQ49" s="186"/>
      <c r="AR49" s="184"/>
      <c r="AS49" s="184"/>
      <c r="AT49" s="184"/>
      <c r="AU49" s="184"/>
      <c r="AV49" s="185"/>
      <c r="AW49" s="185"/>
      <c r="AX49" s="185"/>
      <c r="AY49" s="184"/>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15.75" hidden="false" customHeight="true" outlineLevel="0" collapsed="false">
      <c r="A50" s="0"/>
      <c r="B50" s="9"/>
      <c r="C50" s="96"/>
      <c r="D50" s="96"/>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80"/>
      <c r="AC50" s="180"/>
      <c r="AD50" s="180"/>
      <c r="AE50" s="98"/>
      <c r="AF50" s="98"/>
      <c r="AG50" s="11"/>
      <c r="AH50" s="12"/>
      <c r="AI50" s="0"/>
      <c r="AJ50" s="0"/>
      <c r="AK50" s="0"/>
      <c r="AL50" s="184"/>
      <c r="AM50" s="0"/>
      <c r="AN50" s="184"/>
      <c r="AO50" s="187"/>
      <c r="AP50" s="184"/>
      <c r="AQ50" s="184"/>
      <c r="AR50" s="184"/>
      <c r="AS50" s="184"/>
      <c r="AT50" s="184"/>
      <c r="AU50" s="184"/>
      <c r="AV50" s="185"/>
      <c r="AW50" s="185"/>
      <c r="AX50" s="185"/>
      <c r="AY50" s="184"/>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15.75" hidden="false" customHeight="true" outlineLevel="0" collapsed="false">
      <c r="A51" s="0"/>
      <c r="B51" s="9"/>
      <c r="C51" s="96"/>
      <c r="D51" s="96"/>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80"/>
      <c r="AC51" s="180"/>
      <c r="AD51" s="180"/>
      <c r="AE51" s="98"/>
      <c r="AF51" s="98"/>
      <c r="AG51" s="11"/>
      <c r="AH51" s="12"/>
      <c r="AI51" s="0"/>
      <c r="AJ51" s="0"/>
      <c r="AK51" s="0"/>
      <c r="AL51" s="184"/>
      <c r="AM51" s="0"/>
      <c r="AN51" s="184"/>
      <c r="AO51" s="187"/>
      <c r="AP51" s="184"/>
      <c r="AQ51" s="184"/>
      <c r="AR51" s="184"/>
      <c r="AS51" s="184"/>
      <c r="AT51" s="184"/>
      <c r="AU51" s="184"/>
      <c r="AV51" s="185"/>
      <c r="AW51" s="185"/>
      <c r="AX51" s="185"/>
      <c r="AY51" s="184"/>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15.75" hidden="false" customHeight="true" outlineLevel="0" collapsed="false">
      <c r="A52" s="0"/>
      <c r="B52" s="9"/>
      <c r="C52" s="96"/>
      <c r="D52" s="96"/>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80"/>
      <c r="AC52" s="180"/>
      <c r="AD52" s="180"/>
      <c r="AE52" s="98"/>
      <c r="AF52" s="98"/>
      <c r="AG52" s="11"/>
      <c r="AH52" s="12"/>
      <c r="AI52" s="0"/>
      <c r="AJ52" s="0"/>
      <c r="AK52" s="0"/>
      <c r="AL52" s="184"/>
      <c r="AM52" s="184"/>
      <c r="AN52" s="184"/>
      <c r="AO52" s="184"/>
      <c r="AP52" s="184"/>
      <c r="AQ52" s="184"/>
      <c r="AR52" s="184"/>
      <c r="AS52" s="184"/>
      <c r="AT52" s="184"/>
      <c r="AU52" s="184"/>
      <c r="AV52" s="185"/>
      <c r="AW52" s="185"/>
      <c r="AX52" s="185"/>
      <c r="AY52" s="184"/>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5.75" hidden="false" customHeight="true" outlineLevel="0" collapsed="false">
      <c r="A53" s="0"/>
      <c r="B53" s="9"/>
      <c r="C53" s="188"/>
      <c r="D53" s="188"/>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80"/>
      <c r="AC53" s="180"/>
      <c r="AD53" s="180"/>
      <c r="AE53" s="98"/>
      <c r="AF53" s="98"/>
      <c r="AG53" s="11"/>
      <c r="AH53" s="12"/>
      <c r="AI53" s="0"/>
      <c r="AJ53" s="0"/>
      <c r="AK53" s="0"/>
      <c r="AL53" s="184"/>
      <c r="AM53" s="184"/>
      <c r="AN53" s="184"/>
      <c r="AO53" s="184"/>
      <c r="AP53" s="184"/>
      <c r="AQ53" s="184"/>
      <c r="AR53" s="184"/>
      <c r="AS53" s="184"/>
      <c r="AT53" s="184"/>
      <c r="AU53" s="184"/>
      <c r="AV53" s="185"/>
      <c r="AW53" s="185"/>
      <c r="AX53" s="185"/>
      <c r="AY53" s="184"/>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5.75" hidden="false" customHeight="true" outlineLevel="0" collapsed="false">
      <c r="A54" s="0"/>
      <c r="B54" s="9"/>
      <c r="C54" s="189" t="s">
        <v>117</v>
      </c>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90" t="str">
        <f aca="false">IF(SUM(AE44:AF53)=0,"",ROUND(SUM(AE44:AF53)*AO15/60,0))</f>
        <v/>
      </c>
      <c r="AF54" s="190"/>
      <c r="AG54" s="11"/>
      <c r="AH54" s="12"/>
      <c r="AI54" s="103"/>
      <c r="AJ54" s="0"/>
      <c r="AK54" s="0"/>
      <c r="AL54" s="184"/>
      <c r="AM54" s="184"/>
      <c r="AN54" s="184"/>
      <c r="AO54" s="184"/>
      <c r="AP54" s="184"/>
      <c r="AQ54" s="184"/>
      <c r="AR54" s="184"/>
      <c r="AS54" s="184"/>
      <c r="AT54" s="184"/>
      <c r="AU54" s="184"/>
      <c r="AV54" s="185"/>
      <c r="AW54" s="185"/>
      <c r="AX54" s="185"/>
      <c r="AY54" s="184"/>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s="119" customFormat="true" ht="15.75" hidden="false" customHeight="true" outlineLevel="0" collapsed="false">
      <c r="A55" s="1"/>
      <c r="B55" s="118"/>
      <c r="C55" s="189" t="s">
        <v>118</v>
      </c>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90" t="str">
        <f aca="false">IF(AE54="","",IF(COUNTA(AE44:AF53)&gt;4,COUNTA(AE44:AF53)-4+AE54,AE54))</f>
        <v/>
      </c>
      <c r="AF55" s="190"/>
      <c r="AG55" s="120"/>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row>
    <row r="56" s="20" customFormat="true" ht="15.75" hidden="false" customHeight="true" outlineLevel="0" collapsed="false">
      <c r="A56" s="1"/>
      <c r="B56" s="123"/>
      <c r="C56" s="191" t="s">
        <v>119</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2" t="str">
        <f aca="false">IF(AE55="","",AE54+AE55)</f>
        <v/>
      </c>
      <c r="AF56" s="192"/>
      <c r="AG56" s="1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row>
    <row r="57" customFormat="false" ht="15.75" hidden="false" customHeight="true" outlineLevel="0" collapsed="false">
      <c r="B57" s="193"/>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5"/>
      <c r="AF57" s="195"/>
      <c r="AG57" s="135"/>
      <c r="AV57" s="1"/>
      <c r="AW57" s="1"/>
      <c r="AX57" s="1"/>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15.75" hidden="false" customHeight="true" outlineLevel="0" collapsed="false">
      <c r="A58" s="0"/>
      <c r="B58" s="0"/>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51"/>
      <c r="AF58" s="151"/>
      <c r="AG58" s="0"/>
      <c r="AH58" s="0"/>
      <c r="AI58" s="0"/>
      <c r="AJ58" s="0"/>
      <c r="AK58" s="0"/>
      <c r="AL58" s="0"/>
      <c r="AM58" s="0"/>
      <c r="AN58" s="0"/>
      <c r="AO58" s="0"/>
      <c r="AP58" s="0"/>
      <c r="AQ58" s="0"/>
      <c r="AR58" s="0"/>
      <c r="AS58" s="0"/>
      <c r="AT58" s="0"/>
      <c r="AU58" s="0"/>
      <c r="AV58" s="1"/>
      <c r="AW58" s="1"/>
      <c r="AX58" s="1"/>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s="20" customFormat="true" ht="15.75" hidden="false" customHeight="true" outlineLevel="0" collapsed="false">
      <c r="B59" s="196"/>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97"/>
      <c r="AH59" s="12"/>
      <c r="AL59" s="198"/>
      <c r="AM59" s="198"/>
      <c r="AN59" s="198"/>
      <c r="AO59" s="198"/>
      <c r="AP59" s="198"/>
      <c r="AQ59" s="198"/>
      <c r="AR59" s="198"/>
      <c r="AS59" s="198"/>
      <c r="AT59" s="198"/>
      <c r="AU59" s="198"/>
      <c r="AV59" s="185"/>
      <c r="AW59" s="185"/>
      <c r="AX59" s="185"/>
      <c r="AY59" s="198"/>
    </row>
    <row r="60" customFormat="false" ht="15.75" hidden="false" customHeight="true" outlineLevel="0" collapsed="false">
      <c r="A60" s="20"/>
      <c r="B60" s="9"/>
      <c r="C60" s="109" t="s">
        <v>76</v>
      </c>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99" t="s">
        <v>77</v>
      </c>
      <c r="AF60" s="199"/>
      <c r="AG60" s="11"/>
      <c r="AH60" s="12"/>
      <c r="AI60" s="106"/>
      <c r="AJ60" s="0"/>
      <c r="AL60" s="0"/>
      <c r="AM60" s="0"/>
      <c r="AN60" s="0"/>
      <c r="AO60" s="0"/>
      <c r="AP60" s="0"/>
      <c r="AQ60" s="0"/>
      <c r="AR60" s="0"/>
      <c r="AS60" s="198"/>
      <c r="AT60" s="198"/>
      <c r="AU60" s="198"/>
      <c r="AV60" s="185"/>
      <c r="AW60" s="185"/>
      <c r="AX60" s="185"/>
      <c r="AY60" s="198"/>
    </row>
    <row r="61" customFormat="false" ht="15.75" hidden="false" customHeight="true" outlineLevel="0" collapsed="false">
      <c r="B61" s="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99"/>
      <c r="AF61" s="199"/>
      <c r="AG61" s="11"/>
      <c r="AH61" s="12"/>
      <c r="AI61" s="0"/>
      <c r="AJ61" s="0"/>
      <c r="AL61" s="0"/>
      <c r="AM61" s="0"/>
      <c r="AN61" s="0"/>
      <c r="AO61" s="0"/>
      <c r="AP61" s="0"/>
      <c r="AQ61" s="0"/>
      <c r="AR61" s="0"/>
    </row>
    <row r="62" customFormat="false" ht="15.75" hidden="false" customHeight="true" outlineLevel="0" collapsed="false">
      <c r="B62" s="9"/>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98"/>
      <c r="AF62" s="98"/>
      <c r="AG62" s="11"/>
      <c r="AH62" s="12"/>
      <c r="AI62" s="0"/>
      <c r="AJ62" s="0"/>
      <c r="AL62" s="114" t="s">
        <v>120</v>
      </c>
      <c r="AM62" s="114"/>
      <c r="AN62" s="114"/>
      <c r="AO62" s="114"/>
      <c r="AP62" s="114"/>
      <c r="AQ62" s="114"/>
      <c r="AR62" s="114"/>
    </row>
    <row r="63" customFormat="false" ht="15.75" hidden="false" customHeight="true" outlineLevel="0" collapsed="false">
      <c r="B63" s="9"/>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98"/>
      <c r="AF63" s="98"/>
      <c r="AG63" s="11"/>
      <c r="AH63" s="12"/>
      <c r="AI63" s="0"/>
      <c r="AJ63" s="0"/>
      <c r="AL63" s="114"/>
      <c r="AM63" s="114"/>
      <c r="AN63" s="114"/>
      <c r="AO63" s="114"/>
      <c r="AP63" s="114"/>
      <c r="AQ63" s="114"/>
      <c r="AR63" s="114"/>
    </row>
    <row r="64" customFormat="false" ht="15.75" hidden="false" customHeight="true" outlineLevel="0" collapsed="false">
      <c r="B64" s="9"/>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98"/>
      <c r="AF64" s="98"/>
      <c r="AG64" s="11"/>
      <c r="AI64" s="0"/>
      <c r="AJ64" s="0"/>
      <c r="AL64" s="115" t="s">
        <v>121</v>
      </c>
      <c r="AM64" s="200"/>
      <c r="AN64" s="200"/>
      <c r="AO64" s="200"/>
      <c r="AP64" s="200"/>
      <c r="AQ64" s="200"/>
      <c r="AR64" s="201"/>
    </row>
    <row r="65" customFormat="false" ht="15.75" hidden="false" customHeight="true" outlineLevel="0" collapsed="false">
      <c r="B65" s="9"/>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98"/>
      <c r="AF65" s="98"/>
      <c r="AG65" s="11"/>
      <c r="AI65" s="0"/>
      <c r="AJ65" s="0"/>
      <c r="AL65" s="115" t="s">
        <v>82</v>
      </c>
      <c r="AM65" s="200"/>
      <c r="AN65" s="200"/>
      <c r="AO65" s="200"/>
      <c r="AP65" s="200"/>
      <c r="AQ65" s="200"/>
      <c r="AR65" s="201"/>
    </row>
    <row r="66" customFormat="false" ht="15.75" hidden="false" customHeight="true" outlineLevel="0" collapsed="false">
      <c r="B66" s="9"/>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98"/>
      <c r="AF66" s="98"/>
      <c r="AG66" s="11"/>
      <c r="AI66" s="0"/>
      <c r="AJ66" s="0"/>
      <c r="AL66" s="115" t="s">
        <v>83</v>
      </c>
      <c r="AM66" s="200"/>
      <c r="AN66" s="200"/>
      <c r="AO66" s="200"/>
      <c r="AP66" s="200"/>
      <c r="AQ66" s="200"/>
      <c r="AR66" s="201"/>
    </row>
    <row r="67" customFormat="false" ht="15.75" hidden="false" customHeight="true" outlineLevel="0" collapsed="false">
      <c r="B67" s="9"/>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98"/>
      <c r="AF67" s="98"/>
      <c r="AG67" s="11"/>
      <c r="AI67" s="0"/>
      <c r="AJ67" s="0"/>
      <c r="AL67" s="115" t="s">
        <v>85</v>
      </c>
      <c r="AM67" s="200"/>
      <c r="AN67" s="200"/>
      <c r="AO67" s="200"/>
      <c r="AP67" s="200"/>
      <c r="AQ67" s="200"/>
      <c r="AR67" s="201"/>
    </row>
    <row r="68" customFormat="false" ht="15.75" hidden="false" customHeight="true" outlineLevel="0" collapsed="false">
      <c r="B68" s="9"/>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98"/>
      <c r="AF68" s="98"/>
      <c r="AG68" s="11"/>
      <c r="AI68" s="0"/>
      <c r="AJ68" s="0"/>
      <c r="AL68" s="121" t="s">
        <v>86</v>
      </c>
      <c r="AM68" s="202"/>
      <c r="AN68" s="202"/>
      <c r="AO68" s="202"/>
      <c r="AP68" s="202"/>
      <c r="AQ68" s="202"/>
      <c r="AR68" s="203"/>
    </row>
    <row r="69" customFormat="false" ht="15.75" hidden="false" customHeight="true" outlineLevel="0" collapsed="false">
      <c r="B69" s="9"/>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98"/>
      <c r="AF69" s="98"/>
      <c r="AG69" s="11"/>
      <c r="AI69" s="0"/>
      <c r="AJ69" s="0"/>
      <c r="AL69" s="0"/>
      <c r="AM69" s="0"/>
      <c r="AN69" s="0"/>
      <c r="AO69" s="0"/>
      <c r="AP69" s="0"/>
      <c r="AQ69" s="0"/>
      <c r="AR69" s="0"/>
    </row>
    <row r="70" customFormat="false" ht="20.25" hidden="false" customHeight="true" outlineLevel="0" collapsed="false">
      <c r="B70" s="9"/>
      <c r="C70" s="117" t="s">
        <v>84</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05" t="str">
        <f aca="false">IF(AND(AE62="",AE63="",AE64="",AE65="",AE66="",AE67="",AE68="",AE69=""),"",SUM(AE62:AF69))</f>
        <v/>
      </c>
      <c r="AF70" s="105"/>
      <c r="AG70" s="204"/>
      <c r="AI70" s="0"/>
      <c r="AJ70" s="0"/>
      <c r="AL70" s="0"/>
      <c r="AM70" s="0"/>
      <c r="AN70" s="0"/>
      <c r="AO70" s="0"/>
      <c r="AP70" s="0"/>
      <c r="AQ70" s="0"/>
      <c r="AR70" s="0"/>
    </row>
    <row r="71" customFormat="false" ht="15.75" hidden="false" customHeight="true" outlineLevel="0" collapsed="false">
      <c r="B71" s="9"/>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4"/>
      <c r="AI71" s="0"/>
      <c r="AJ71" s="0"/>
      <c r="AL71" s="0"/>
      <c r="AM71" s="0"/>
      <c r="AN71" s="0"/>
      <c r="AO71" s="0"/>
      <c r="AP71" s="0"/>
      <c r="AQ71" s="0"/>
      <c r="AR71" s="0"/>
    </row>
    <row r="72" customFormat="false" ht="15.75" hidden="false" customHeight="true" outlineLevel="0" collapsed="false">
      <c r="B72" s="9"/>
      <c r="C72" s="124" t="s">
        <v>87</v>
      </c>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99" t="s">
        <v>77</v>
      </c>
      <c r="AF72" s="199"/>
      <c r="AG72" s="116"/>
      <c r="AI72" s="103"/>
      <c r="AJ72" s="0"/>
      <c r="AL72" s="0"/>
      <c r="AM72" s="0"/>
      <c r="AN72" s="0"/>
      <c r="AO72" s="0"/>
      <c r="AP72" s="0"/>
      <c r="AQ72" s="0"/>
      <c r="AR72" s="0"/>
    </row>
    <row r="73" customFormat="false" ht="15.75" hidden="false" customHeight="true" outlineLevel="0" collapsed="false">
      <c r="B73" s="9"/>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99"/>
      <c r="AF73" s="199"/>
      <c r="AG73" s="116"/>
      <c r="AJ73" s="0"/>
      <c r="AL73" s="0"/>
      <c r="AM73" s="0"/>
      <c r="AN73" s="0"/>
      <c r="AO73" s="0"/>
      <c r="AP73" s="0"/>
      <c r="AQ73" s="0"/>
      <c r="AR73" s="0"/>
    </row>
    <row r="74" customFormat="false" ht="15.75" hidden="false" customHeight="true" outlineLevel="0" collapsed="false">
      <c r="B74" s="9"/>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98"/>
      <c r="AF74" s="98"/>
      <c r="AG74" s="116"/>
      <c r="AJ74" s="0"/>
      <c r="AL74" s="114" t="s">
        <v>122</v>
      </c>
      <c r="AM74" s="114"/>
      <c r="AN74" s="114"/>
      <c r="AO74" s="114"/>
      <c r="AP74" s="114"/>
      <c r="AQ74" s="114"/>
      <c r="AR74" s="114"/>
    </row>
    <row r="75" customFormat="false" ht="15.75" hidden="false" customHeight="true" outlineLevel="0" collapsed="false">
      <c r="B75" s="9"/>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98"/>
      <c r="AF75" s="98"/>
      <c r="AG75" s="116"/>
      <c r="AJ75" s="0"/>
      <c r="AL75" s="114"/>
      <c r="AM75" s="114"/>
      <c r="AN75" s="114"/>
      <c r="AO75" s="114"/>
      <c r="AP75" s="114"/>
      <c r="AQ75" s="114"/>
      <c r="AR75" s="114"/>
    </row>
    <row r="76" customFormat="false" ht="15.75" hidden="false" customHeight="true" outlineLevel="0" collapsed="false">
      <c r="B76" s="9"/>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98"/>
      <c r="AF76" s="98"/>
      <c r="AG76" s="116"/>
      <c r="AJ76" s="0"/>
      <c r="AL76" s="115" t="s">
        <v>91</v>
      </c>
      <c r="AM76" s="200"/>
      <c r="AN76" s="200"/>
      <c r="AO76" s="200"/>
      <c r="AP76" s="200"/>
      <c r="AQ76" s="200"/>
      <c r="AR76" s="201"/>
    </row>
    <row r="77" customFormat="false" ht="15.75" hidden="false" customHeight="true" outlineLevel="0" collapsed="false">
      <c r="B77" s="9"/>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98"/>
      <c r="AF77" s="98"/>
      <c r="AG77" s="116"/>
      <c r="AJ77" s="0"/>
      <c r="AL77" s="115" t="s">
        <v>92</v>
      </c>
      <c r="AM77" s="200"/>
      <c r="AN77" s="200"/>
      <c r="AO77" s="200"/>
      <c r="AP77" s="200"/>
      <c r="AQ77" s="200"/>
      <c r="AR77" s="201"/>
    </row>
    <row r="78" customFormat="false" ht="15.75" hidden="false" customHeight="true" outlineLevel="0" collapsed="false">
      <c r="B78" s="9"/>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98"/>
      <c r="AF78" s="98"/>
      <c r="AG78" s="116"/>
      <c r="AJ78" s="0"/>
      <c r="AL78" s="115" t="s">
        <v>93</v>
      </c>
      <c r="AM78" s="200"/>
      <c r="AN78" s="200"/>
      <c r="AO78" s="200"/>
      <c r="AP78" s="200"/>
      <c r="AQ78" s="200"/>
      <c r="AR78" s="201"/>
    </row>
    <row r="79" customFormat="false" ht="15.75" hidden="false" customHeight="true" outlineLevel="0" collapsed="false">
      <c r="B79" s="9"/>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98"/>
      <c r="AF79" s="98"/>
      <c r="AG79" s="116"/>
      <c r="AJ79" s="0"/>
      <c r="AL79" s="115" t="s">
        <v>94</v>
      </c>
      <c r="AM79" s="200"/>
      <c r="AN79" s="200"/>
      <c r="AO79" s="200"/>
      <c r="AP79" s="200"/>
      <c r="AQ79" s="200"/>
      <c r="AR79" s="201"/>
    </row>
    <row r="80" customFormat="false" ht="15.75" hidden="false" customHeight="true" outlineLevel="0" collapsed="false">
      <c r="B80" s="9"/>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98"/>
      <c r="AF80" s="98"/>
      <c r="AG80" s="116"/>
      <c r="AJ80" s="0"/>
      <c r="AL80" s="115" t="s">
        <v>95</v>
      </c>
      <c r="AM80" s="200"/>
      <c r="AN80" s="200"/>
      <c r="AO80" s="200"/>
      <c r="AP80" s="200"/>
      <c r="AQ80" s="200"/>
      <c r="AR80" s="201"/>
    </row>
    <row r="81" customFormat="false" ht="15.75" hidden="false" customHeight="true" outlineLevel="0" collapsed="false">
      <c r="B81" s="9"/>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98"/>
      <c r="AF81" s="98"/>
      <c r="AG81" s="116"/>
      <c r="AJ81" s="0"/>
      <c r="AL81" s="121" t="s">
        <v>97</v>
      </c>
      <c r="AM81" s="202"/>
      <c r="AN81" s="202"/>
      <c r="AO81" s="202"/>
      <c r="AP81" s="202"/>
      <c r="AQ81" s="202"/>
      <c r="AR81" s="203"/>
    </row>
    <row r="82" customFormat="false" ht="20.25" hidden="false" customHeight="true" outlineLevel="0" collapsed="false">
      <c r="B82" s="9"/>
      <c r="C82" s="117" t="s">
        <v>96</v>
      </c>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05" t="str">
        <f aca="false">IF(AND(AE74="",AE75="",AE76="",AE77="",AE78="",AE79="",AE80="",AE81=""),"",SUM(AE74:AF81))</f>
        <v/>
      </c>
      <c r="AF82" s="105"/>
      <c r="AG82" s="116"/>
      <c r="AJ82" s="0"/>
    </row>
    <row r="83" customFormat="false" ht="15.75" hidden="false" customHeight="true" outlineLevel="0" collapsed="false">
      <c r="B83" s="9"/>
      <c r="C83" s="206"/>
      <c r="D83" s="206"/>
      <c r="E83" s="206"/>
      <c r="F83" s="206"/>
      <c r="G83" s="206"/>
      <c r="H83" s="206"/>
      <c r="I83" s="206"/>
      <c r="J83" s="206"/>
      <c r="K83" s="206"/>
      <c r="L83" s="206"/>
      <c r="M83" s="206"/>
      <c r="N83" s="207"/>
      <c r="O83" s="207"/>
      <c r="P83" s="207"/>
      <c r="Q83" s="207"/>
      <c r="R83" s="207"/>
      <c r="S83" s="207"/>
      <c r="T83" s="207"/>
      <c r="U83" s="207"/>
      <c r="V83" s="207"/>
      <c r="W83" s="207"/>
      <c r="X83" s="207"/>
      <c r="Y83" s="207"/>
      <c r="Z83" s="207"/>
      <c r="AA83" s="207"/>
      <c r="AB83" s="207"/>
      <c r="AC83" s="207"/>
      <c r="AD83" s="207"/>
      <c r="AE83" s="207"/>
      <c r="AF83" s="207"/>
      <c r="AG83" s="116"/>
      <c r="AJ83" s="0"/>
    </row>
    <row r="84" customFormat="false" ht="15.75" hidden="false" customHeight="true" outlineLevel="0" collapsed="false">
      <c r="B84" s="9"/>
      <c r="C84" s="208" t="s">
        <v>123</v>
      </c>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9" t="str">
        <f aca="false">IF(AND(AE55="",AE56="",AE70="",AE82=""),"",SUM(AE56,AE70,AE82))</f>
        <v/>
      </c>
      <c r="AF84" s="209"/>
      <c r="AG84" s="116"/>
      <c r="AJ84" s="0"/>
    </row>
    <row r="85" customFormat="false" ht="15.75" hidden="false" customHeight="true" outlineLevel="0" collapsed="false">
      <c r="B85" s="9"/>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9"/>
      <c r="AF85" s="209"/>
      <c r="AG85" s="116"/>
      <c r="AJ85" s="0"/>
    </row>
    <row r="86" customFormat="false" ht="15.75" hidden="false" customHeight="true" outlineLevel="0" collapsed="false">
      <c r="B86" s="9"/>
      <c r="C86" s="210" t="str">
        <f aca="false">IF(AE84="","",IF(FPA!C14&lt;&gt;"","Há problemas com o regime de trabalho selecionado nos dados sobre o docente, favor corrigir.",IF(AE84&lt;&gt;AO12,"Carga horária final incompatível com a jornada de trabalho de "&amp;AO12&amp;"h indicada, favor corrigir!","")))</f>
        <v/>
      </c>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116"/>
      <c r="AJ86" s="0"/>
    </row>
    <row r="87" customFormat="false" ht="15.75" hidden="false" customHeight="true" outlineLevel="0" collapsed="false">
      <c r="B87" s="9"/>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116"/>
      <c r="AJ87" s="0"/>
    </row>
    <row r="88" customFormat="false" ht="15.75" hidden="false" customHeight="true" outlineLevel="0" collapsed="false">
      <c r="B88" s="9"/>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116"/>
      <c r="AJ88" s="0"/>
    </row>
    <row r="89" customFormat="false" ht="15.75" hidden="false" customHeight="true" outlineLevel="0" collapsed="false">
      <c r="B89" s="9"/>
      <c r="C89" s="212"/>
      <c r="D89" s="212"/>
      <c r="E89" s="212"/>
      <c r="F89" s="212"/>
      <c r="G89" s="212"/>
      <c r="H89" s="212"/>
      <c r="I89" s="212"/>
      <c r="J89" s="212"/>
      <c r="K89" s="212"/>
      <c r="L89" s="212"/>
      <c r="M89" s="212"/>
      <c r="N89" s="212"/>
      <c r="O89" s="212"/>
      <c r="P89" s="212"/>
      <c r="Q89" s="127"/>
      <c r="R89" s="128" t="n">
        <f aca="true">TODAY()</f>
        <v>43585</v>
      </c>
      <c r="S89" s="128"/>
      <c r="T89" s="128"/>
      <c r="U89" s="128"/>
      <c r="V89" s="128"/>
      <c r="W89" s="128"/>
      <c r="X89" s="20"/>
      <c r="Y89" s="212"/>
      <c r="Z89" s="212"/>
      <c r="AA89" s="212"/>
      <c r="AB89" s="212"/>
      <c r="AC89" s="212"/>
      <c r="AD89" s="212"/>
      <c r="AE89" s="212"/>
      <c r="AF89" s="212"/>
      <c r="AG89" s="116"/>
      <c r="AJ89" s="0"/>
    </row>
    <row r="90" customFormat="false" ht="15.75" hidden="false" customHeight="true" outlineLevel="0" collapsed="false">
      <c r="B90" s="9"/>
      <c r="C90" s="130" t="s">
        <v>98</v>
      </c>
      <c r="D90" s="130"/>
      <c r="E90" s="130"/>
      <c r="F90" s="130"/>
      <c r="G90" s="130"/>
      <c r="H90" s="130"/>
      <c r="I90" s="130"/>
      <c r="J90" s="130"/>
      <c r="K90" s="130"/>
      <c r="L90" s="130"/>
      <c r="M90" s="130"/>
      <c r="N90" s="130"/>
      <c r="O90" s="130"/>
      <c r="P90" s="130"/>
      <c r="Q90" s="20"/>
      <c r="R90" s="213" t="s">
        <v>99</v>
      </c>
      <c r="S90" s="213"/>
      <c r="T90" s="213"/>
      <c r="U90" s="213"/>
      <c r="V90" s="213"/>
      <c r="W90" s="213"/>
      <c r="X90" s="20"/>
      <c r="Y90" s="214"/>
      <c r="Z90" s="131" t="s">
        <v>124</v>
      </c>
      <c r="AA90" s="131"/>
      <c r="AB90" s="131"/>
      <c r="AC90" s="131"/>
      <c r="AD90" s="131"/>
      <c r="AE90" s="131"/>
      <c r="AF90" s="214"/>
      <c r="AG90" s="116"/>
      <c r="AJ90" s="0"/>
    </row>
    <row r="91" customFormat="false" ht="15.75" hidden="false" customHeight="true" outlineLevel="0" collapsed="false">
      <c r="B91" s="9"/>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116"/>
      <c r="AJ91" s="0"/>
    </row>
    <row r="92" customFormat="false" ht="15.75" hidden="false" customHeight="true" outlineLevel="0" collapsed="false">
      <c r="B92" s="9"/>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116"/>
      <c r="AJ92" s="0"/>
    </row>
    <row r="93" customFormat="false" ht="15.75" hidden="false" customHeight="true" outlineLevel="0" collapsed="false">
      <c r="B93" s="9"/>
      <c r="C93" s="215" t="s">
        <v>125</v>
      </c>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116"/>
      <c r="AJ93" s="0"/>
    </row>
    <row r="94" customFormat="false" ht="15.75" hidden="false" customHeight="true" outlineLevel="0" collapsed="false">
      <c r="B94" s="9"/>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116"/>
      <c r="AJ94" s="0"/>
    </row>
    <row r="95" customFormat="false" ht="25.5" hidden="false" customHeight="true" outlineLevel="0" collapsed="false">
      <c r="B95" s="9"/>
      <c r="C95" s="216"/>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116"/>
      <c r="AJ95" s="0"/>
    </row>
    <row r="96" customFormat="false" ht="25.5" hidden="false" customHeight="true" outlineLevel="0" collapsed="false">
      <c r="B96" s="9"/>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116"/>
      <c r="AJ96" s="0"/>
    </row>
    <row r="97" customFormat="false" ht="25.5" hidden="false" customHeight="true" outlineLevel="0" collapsed="false">
      <c r="B97" s="9"/>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116"/>
      <c r="AJ97" s="0"/>
    </row>
    <row r="98" customFormat="false" ht="25.5" hidden="false" customHeight="true" outlineLevel="0" collapsed="false">
      <c r="B98" s="9"/>
      <c r="C98" s="216"/>
      <c r="D98" s="216"/>
      <c r="E98" s="216"/>
      <c r="F98" s="216"/>
      <c r="G98" s="216"/>
      <c r="H98" s="216"/>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116"/>
      <c r="AJ98" s="0"/>
    </row>
    <row r="99" customFormat="false" ht="25.5" hidden="false" customHeight="true" outlineLevel="0" collapsed="false">
      <c r="B99" s="9"/>
      <c r="C99" s="216"/>
      <c r="D99" s="216"/>
      <c r="E99" s="216"/>
      <c r="F99" s="216"/>
      <c r="G99" s="216"/>
      <c r="H99" s="216"/>
      <c r="I99" s="216"/>
      <c r="J99" s="216"/>
      <c r="K99" s="216"/>
      <c r="L99" s="216"/>
      <c r="M99" s="216"/>
      <c r="N99" s="216"/>
      <c r="O99" s="216"/>
      <c r="P99" s="216"/>
      <c r="Q99" s="216"/>
      <c r="R99" s="216"/>
      <c r="S99" s="216"/>
      <c r="T99" s="216"/>
      <c r="U99" s="216"/>
      <c r="V99" s="216"/>
      <c r="W99" s="216"/>
      <c r="X99" s="216"/>
      <c r="Y99" s="216"/>
      <c r="Z99" s="216"/>
      <c r="AA99" s="216"/>
      <c r="AB99" s="216"/>
      <c r="AC99" s="216"/>
      <c r="AD99" s="216"/>
      <c r="AE99" s="216"/>
      <c r="AF99" s="216"/>
      <c r="AG99" s="116"/>
      <c r="AJ99" s="0"/>
    </row>
    <row r="100" customFormat="false" ht="25.5" hidden="false" customHeight="true" outlineLevel="0" collapsed="false">
      <c r="B100" s="9"/>
      <c r="C100" s="216"/>
      <c r="D100" s="216"/>
      <c r="E100" s="216"/>
      <c r="F100" s="216"/>
      <c r="G100" s="216"/>
      <c r="H100" s="216"/>
      <c r="I100" s="216"/>
      <c r="J100" s="216"/>
      <c r="K100" s="216"/>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116"/>
      <c r="AJ100" s="0"/>
    </row>
    <row r="101" customFormat="false" ht="25.5" hidden="false" customHeight="true" outlineLevel="0" collapsed="false">
      <c r="B101" s="9"/>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116"/>
      <c r="AJ101" s="0"/>
    </row>
    <row r="102" customFormat="false" ht="25.5" hidden="false" customHeight="true" outlineLevel="0" collapsed="false">
      <c r="B102" s="9"/>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116"/>
      <c r="AJ102" s="0"/>
    </row>
    <row r="103" customFormat="false" ht="25.5" hidden="false" customHeight="true" outlineLevel="0" collapsed="false">
      <c r="B103" s="9"/>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116"/>
      <c r="AJ103" s="0"/>
    </row>
    <row r="104" customFormat="false" ht="25.5" hidden="false" customHeight="true" outlineLevel="0" collapsed="false">
      <c r="B104" s="9"/>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116"/>
      <c r="AJ104" s="0"/>
    </row>
    <row r="105" customFormat="false" ht="15.75" hidden="false" customHeight="true" outlineLevel="0" collapsed="false">
      <c r="B105" s="9"/>
      <c r="C105" s="217" t="s">
        <v>126</v>
      </c>
      <c r="D105" s="217"/>
      <c r="E105" s="217"/>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9"/>
      <c r="AG105" s="116"/>
      <c r="AJ105" s="0"/>
    </row>
    <row r="106" customFormat="false" ht="15.75" hidden="false" customHeight="true" outlineLevel="0" collapsed="false">
      <c r="B106" s="9"/>
      <c r="C106" s="217"/>
      <c r="D106" s="217"/>
      <c r="E106" s="217"/>
      <c r="F106" s="220"/>
      <c r="G106" s="221"/>
      <c r="H106" s="20"/>
      <c r="I106" s="218"/>
      <c r="J106" s="20"/>
      <c r="K106" s="221"/>
      <c r="L106" s="20"/>
      <c r="M106" s="20"/>
      <c r="N106" s="20"/>
      <c r="O106" s="221"/>
      <c r="P106" s="222"/>
      <c r="Q106" s="223"/>
      <c r="R106" s="223"/>
      <c r="S106" s="223"/>
      <c r="T106" s="223"/>
      <c r="U106" s="223"/>
      <c r="V106" s="223"/>
      <c r="W106" s="223"/>
      <c r="X106" s="224"/>
      <c r="Y106" s="224"/>
      <c r="Z106" s="224"/>
      <c r="AA106" s="224"/>
      <c r="AB106" s="224"/>
      <c r="AC106" s="224"/>
      <c r="AD106" s="224"/>
      <c r="AE106" s="224"/>
      <c r="AF106" s="225"/>
      <c r="AG106" s="116"/>
      <c r="AJ106" s="0"/>
    </row>
    <row r="107" customFormat="false" ht="15.75" hidden="false" customHeight="true" outlineLevel="0" collapsed="false">
      <c r="B107" s="9"/>
      <c r="C107" s="217"/>
      <c r="D107" s="217"/>
      <c r="E107" s="217"/>
      <c r="F107" s="226" t="s">
        <v>127</v>
      </c>
      <c r="G107" s="226"/>
      <c r="H107" s="226"/>
      <c r="I107" s="20"/>
      <c r="J107" s="227" t="s">
        <v>128</v>
      </c>
      <c r="K107" s="227"/>
      <c r="L107" s="227"/>
      <c r="M107" s="20"/>
      <c r="N107" s="226" t="s">
        <v>129</v>
      </c>
      <c r="O107" s="226"/>
      <c r="P107" s="226"/>
      <c r="Q107" s="20"/>
      <c r="R107" s="213" t="s">
        <v>99</v>
      </c>
      <c r="S107" s="213"/>
      <c r="T107" s="213"/>
      <c r="U107" s="213"/>
      <c r="V107" s="213"/>
      <c r="W107" s="20"/>
      <c r="X107" s="228" t="s">
        <v>130</v>
      </c>
      <c r="Y107" s="228"/>
      <c r="Z107" s="228"/>
      <c r="AA107" s="228"/>
      <c r="AB107" s="228"/>
      <c r="AC107" s="228"/>
      <c r="AD107" s="228"/>
      <c r="AE107" s="228"/>
      <c r="AF107" s="225"/>
      <c r="AG107" s="116"/>
      <c r="AJ107" s="0"/>
    </row>
    <row r="108" customFormat="false" ht="15.75" hidden="false" customHeight="true" outlineLevel="0" collapsed="false">
      <c r="B108" s="9"/>
      <c r="C108" s="217"/>
      <c r="D108" s="217"/>
      <c r="E108" s="217"/>
      <c r="F108" s="134"/>
      <c r="G108" s="134"/>
      <c r="H108" s="134"/>
      <c r="I108" s="229"/>
      <c r="J108" s="227"/>
      <c r="K108" s="227"/>
      <c r="L108" s="227"/>
      <c r="M108" s="230"/>
      <c r="N108" s="230"/>
      <c r="O108" s="230"/>
      <c r="P108" s="230"/>
      <c r="Q108" s="231"/>
      <c r="R108" s="231"/>
      <c r="S108" s="231"/>
      <c r="T108" s="231"/>
      <c r="U108" s="231"/>
      <c r="V108" s="231"/>
      <c r="W108" s="231"/>
      <c r="X108" s="232"/>
      <c r="Y108" s="232"/>
      <c r="Z108" s="232"/>
      <c r="AA108" s="232"/>
      <c r="AB108" s="232"/>
      <c r="AC108" s="232"/>
      <c r="AD108" s="232"/>
      <c r="AE108" s="232"/>
      <c r="AF108" s="233"/>
      <c r="AG108" s="116"/>
      <c r="AJ108" s="103"/>
    </row>
    <row r="109" customFormat="false" ht="15.75" hidden="false" customHeight="true" outlineLevel="0" collapsed="false">
      <c r="B109" s="133"/>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22"/>
    </row>
    <row r="110" customFormat="false" ht="15.75" hidden="false" customHeight="true" outlineLevel="0" collapsed="false">
      <c r="B110" s="0"/>
      <c r="C110" s="0"/>
      <c r="D110" s="0"/>
      <c r="E110" s="0"/>
      <c r="F110" s="0"/>
      <c r="G110" s="0"/>
      <c r="H110" s="0"/>
      <c r="I110" s="0"/>
      <c r="J110" s="0"/>
      <c r="K110" s="0"/>
      <c r="L110" s="0"/>
      <c r="M110" s="0"/>
      <c r="N110" s="0"/>
      <c r="O110" s="0"/>
      <c r="P110" s="0"/>
      <c r="Q110" s="0"/>
      <c r="R110" s="0"/>
      <c r="S110" s="0"/>
      <c r="T110" s="0"/>
      <c r="U110" s="0"/>
      <c r="V110" s="0"/>
      <c r="W110" s="0"/>
      <c r="X110" s="0"/>
      <c r="Y110" s="0"/>
      <c r="Z110" s="0"/>
      <c r="AA110" s="0"/>
      <c r="AB110" s="0"/>
      <c r="AC110" s="0"/>
      <c r="AD110" s="0"/>
      <c r="AE110" s="0"/>
      <c r="AF110" s="0"/>
      <c r="AG110" s="0"/>
    </row>
    <row r="111" customFormat="false" ht="15.75" hidden="false" customHeight="true" outlineLevel="0" collapsed="false">
      <c r="B111" s="0"/>
      <c r="C111" s="0"/>
      <c r="D111" s="0"/>
      <c r="E111" s="0"/>
      <c r="F111" s="0"/>
      <c r="G111" s="0"/>
      <c r="H111" s="0"/>
      <c r="I111" s="0"/>
      <c r="J111" s="0"/>
      <c r="K111" s="0"/>
      <c r="L111" s="0"/>
      <c r="M111" s="0"/>
      <c r="N111" s="0"/>
      <c r="O111" s="0"/>
      <c r="P111" s="0"/>
      <c r="Q111" s="0"/>
      <c r="R111" s="0"/>
      <c r="S111" s="0"/>
      <c r="T111" s="0"/>
      <c r="U111" s="0"/>
      <c r="V111" s="0"/>
      <c r="W111" s="0"/>
      <c r="X111" s="0"/>
      <c r="Y111" s="0"/>
      <c r="Z111" s="0"/>
      <c r="AA111" s="0"/>
      <c r="AB111" s="0"/>
      <c r="AC111" s="0"/>
      <c r="AD111" s="0"/>
      <c r="AE111" s="0"/>
      <c r="AF111" s="0"/>
      <c r="AG111" s="0"/>
    </row>
    <row r="112" customFormat="false" ht="15.75" hidden="false" customHeight="true" outlineLevel="0" collapsed="false">
      <c r="B112" s="0"/>
      <c r="C112" s="0"/>
      <c r="D112" s="0"/>
      <c r="E112" s="0"/>
      <c r="F112" s="0"/>
      <c r="G112" s="0"/>
      <c r="H112" s="0"/>
      <c r="I112" s="0"/>
      <c r="J112" s="0"/>
      <c r="K112" s="0"/>
      <c r="L112" s="0"/>
      <c r="M112" s="0"/>
      <c r="N112" s="0"/>
      <c r="O112" s="0"/>
      <c r="P112" s="0"/>
      <c r="Q112" s="0"/>
      <c r="R112" s="0"/>
      <c r="S112" s="0"/>
      <c r="T112" s="0"/>
      <c r="U112" s="0"/>
      <c r="V112" s="0"/>
      <c r="W112" s="0"/>
      <c r="X112" s="0"/>
      <c r="Y112" s="0"/>
      <c r="Z112" s="0"/>
      <c r="AA112" s="0"/>
      <c r="AB112" s="0"/>
      <c r="AC112" s="0"/>
      <c r="AD112" s="0"/>
      <c r="AE112" s="0"/>
      <c r="AF112" s="0"/>
      <c r="AG112" s="0"/>
    </row>
    <row r="113" customFormat="false" ht="15.75" hidden="false" customHeight="true" outlineLevel="0" collapsed="false">
      <c r="B113" s="136" t="s">
        <v>101</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row>
  </sheetData>
  <sheetProtection sheet="true" objects="true" scenarios="true"/>
  <mergeCells count="318">
    <mergeCell ref="B1:AG2"/>
    <mergeCell ref="AL3:AR3"/>
    <mergeCell ref="C4:AF4"/>
    <mergeCell ref="C5:AF5"/>
    <mergeCell ref="AL5:AR6"/>
    <mergeCell ref="C7:E7"/>
    <mergeCell ref="F7:T7"/>
    <mergeCell ref="U7:Z7"/>
    <mergeCell ref="AA7:AF7"/>
    <mergeCell ref="C9:AF9"/>
    <mergeCell ref="C10:E10"/>
    <mergeCell ref="F10:AF10"/>
    <mergeCell ref="C11:E11"/>
    <mergeCell ref="F11:M11"/>
    <mergeCell ref="N11:S11"/>
    <mergeCell ref="T11:AF11"/>
    <mergeCell ref="AL11:AR11"/>
    <mergeCell ref="C12:E12"/>
    <mergeCell ref="F12:M12"/>
    <mergeCell ref="N12:P12"/>
    <mergeCell ref="Q12:AF12"/>
    <mergeCell ref="C13:H13"/>
    <mergeCell ref="J13:M13"/>
    <mergeCell ref="O13:R13"/>
    <mergeCell ref="T13:V13"/>
    <mergeCell ref="X13:AA13"/>
    <mergeCell ref="AC13:AF13"/>
    <mergeCell ref="C14:AF14"/>
    <mergeCell ref="AL14:AR14"/>
    <mergeCell ref="C15:AF16"/>
    <mergeCell ref="C17:D17"/>
    <mergeCell ref="E17:H17"/>
    <mergeCell ref="I17:L17"/>
    <mergeCell ref="M17:P17"/>
    <mergeCell ref="Q17:T17"/>
    <mergeCell ref="U17:X17"/>
    <mergeCell ref="Y17:AB17"/>
    <mergeCell ref="AC17:AF17"/>
    <mergeCell ref="C18:D23"/>
    <mergeCell ref="E18:H18"/>
    <mergeCell ref="I18:L18"/>
    <mergeCell ref="M18:P18"/>
    <mergeCell ref="Q18:T18"/>
    <mergeCell ref="U18:X18"/>
    <mergeCell ref="Y18:AB18"/>
    <mergeCell ref="AC18:AF18"/>
    <mergeCell ref="E19:H19"/>
    <mergeCell ref="I19:L19"/>
    <mergeCell ref="M19:P19"/>
    <mergeCell ref="Q19:T19"/>
    <mergeCell ref="U19:X19"/>
    <mergeCell ref="Y19:AB19"/>
    <mergeCell ref="AC19:AF19"/>
    <mergeCell ref="E20:H20"/>
    <mergeCell ref="I20:L20"/>
    <mergeCell ref="M20:P20"/>
    <mergeCell ref="Q20:T20"/>
    <mergeCell ref="U20:X20"/>
    <mergeCell ref="Y20:AB20"/>
    <mergeCell ref="AC20:AF20"/>
    <mergeCell ref="E21:H21"/>
    <mergeCell ref="I21:L21"/>
    <mergeCell ref="M21:P21"/>
    <mergeCell ref="Q21:T21"/>
    <mergeCell ref="U21:X21"/>
    <mergeCell ref="Y21:AB21"/>
    <mergeCell ref="AC21:AF21"/>
    <mergeCell ref="E22:H22"/>
    <mergeCell ref="I22:L22"/>
    <mergeCell ref="M22:P22"/>
    <mergeCell ref="Q22:T22"/>
    <mergeCell ref="U22:X22"/>
    <mergeCell ref="Y22:AB22"/>
    <mergeCell ref="AC22:AF22"/>
    <mergeCell ref="E23:H23"/>
    <mergeCell ref="I23:L23"/>
    <mergeCell ref="M23:P23"/>
    <mergeCell ref="Q23:T23"/>
    <mergeCell ref="U23:X23"/>
    <mergeCell ref="Y23:AB23"/>
    <mergeCell ref="AC23:AF23"/>
    <mergeCell ref="AL23:AR24"/>
    <mergeCell ref="C24:AF24"/>
    <mergeCell ref="C25:D25"/>
    <mergeCell ref="E25:H25"/>
    <mergeCell ref="I25:L25"/>
    <mergeCell ref="M25:P25"/>
    <mergeCell ref="Q25:T25"/>
    <mergeCell ref="U25:X25"/>
    <mergeCell ref="Y25:AB25"/>
    <mergeCell ref="AC25:AF25"/>
    <mergeCell ref="C26:D31"/>
    <mergeCell ref="E26:H26"/>
    <mergeCell ref="I26:L26"/>
    <mergeCell ref="M26:P26"/>
    <mergeCell ref="Q26:T26"/>
    <mergeCell ref="U26:X26"/>
    <mergeCell ref="Y26:AB26"/>
    <mergeCell ref="AC26:AF26"/>
    <mergeCell ref="E27:H27"/>
    <mergeCell ref="I27:L27"/>
    <mergeCell ref="M27:P27"/>
    <mergeCell ref="Q27:T27"/>
    <mergeCell ref="U27:X27"/>
    <mergeCell ref="Y27:AB27"/>
    <mergeCell ref="AC27:AF27"/>
    <mergeCell ref="AL27:AR27"/>
    <mergeCell ref="E28:H28"/>
    <mergeCell ref="I28:L28"/>
    <mergeCell ref="M28:P28"/>
    <mergeCell ref="Q28:T28"/>
    <mergeCell ref="U28:X28"/>
    <mergeCell ref="Y28:AB28"/>
    <mergeCell ref="AC28:AF28"/>
    <mergeCell ref="E29:H29"/>
    <mergeCell ref="I29:L29"/>
    <mergeCell ref="M29:P29"/>
    <mergeCell ref="Q29:T29"/>
    <mergeCell ref="U29:X29"/>
    <mergeCell ref="Y29:AB29"/>
    <mergeCell ref="AC29:AF29"/>
    <mergeCell ref="E30:H30"/>
    <mergeCell ref="I30:L30"/>
    <mergeCell ref="M30:P30"/>
    <mergeCell ref="Q30:T30"/>
    <mergeCell ref="U30:X30"/>
    <mergeCell ref="Y30:AB30"/>
    <mergeCell ref="AC30:AF30"/>
    <mergeCell ref="E31:H31"/>
    <mergeCell ref="I31:L31"/>
    <mergeCell ref="M31:P31"/>
    <mergeCell ref="Q31:T31"/>
    <mergeCell ref="U31:X31"/>
    <mergeCell ref="Y31:AB31"/>
    <mergeCell ref="AC31:AF31"/>
    <mergeCell ref="C33:D33"/>
    <mergeCell ref="E33:H33"/>
    <mergeCell ref="I33:L33"/>
    <mergeCell ref="M33:P33"/>
    <mergeCell ref="Q33:T33"/>
    <mergeCell ref="U33:X33"/>
    <mergeCell ref="Y33:AB33"/>
    <mergeCell ref="AC33:AF33"/>
    <mergeCell ref="C34:D38"/>
    <mergeCell ref="E34:H34"/>
    <mergeCell ref="I34:L34"/>
    <mergeCell ref="M34:P34"/>
    <mergeCell ref="Q34:T34"/>
    <mergeCell ref="U34:X34"/>
    <mergeCell ref="Y34:AB34"/>
    <mergeCell ref="AC34:AF34"/>
    <mergeCell ref="E35:H35"/>
    <mergeCell ref="I35:L35"/>
    <mergeCell ref="M35:P35"/>
    <mergeCell ref="Q35:T35"/>
    <mergeCell ref="U35:X35"/>
    <mergeCell ref="Y35:AB35"/>
    <mergeCell ref="AC35:AF35"/>
    <mergeCell ref="E36:H36"/>
    <mergeCell ref="I36:L36"/>
    <mergeCell ref="M36:P36"/>
    <mergeCell ref="Q36:T36"/>
    <mergeCell ref="U36:X36"/>
    <mergeCell ref="Y36:AB36"/>
    <mergeCell ref="AC36:AF36"/>
    <mergeCell ref="E37:H37"/>
    <mergeCell ref="I37:L37"/>
    <mergeCell ref="M37:P37"/>
    <mergeCell ref="Q37:T37"/>
    <mergeCell ref="U37:X37"/>
    <mergeCell ref="Y37:AB37"/>
    <mergeCell ref="AC37:AF37"/>
    <mergeCell ref="E38:H38"/>
    <mergeCell ref="I38:L38"/>
    <mergeCell ref="M38:P38"/>
    <mergeCell ref="Q38:T38"/>
    <mergeCell ref="U38:X38"/>
    <mergeCell ref="Y38:AB38"/>
    <mergeCell ref="AC38:AF38"/>
    <mergeCell ref="D39:AF39"/>
    <mergeCell ref="C40:AF41"/>
    <mergeCell ref="C42:AF42"/>
    <mergeCell ref="C43:D43"/>
    <mergeCell ref="E43:Q43"/>
    <mergeCell ref="R43:AA43"/>
    <mergeCell ref="AB43:AD43"/>
    <mergeCell ref="AE43:AF43"/>
    <mergeCell ref="C44:D44"/>
    <mergeCell ref="E44:Q44"/>
    <mergeCell ref="R44:AA44"/>
    <mergeCell ref="AB44:AD44"/>
    <mergeCell ref="AE44:AF44"/>
    <mergeCell ref="C45:D45"/>
    <mergeCell ref="E45:Q45"/>
    <mergeCell ref="R45:AA45"/>
    <mergeCell ref="AB45:AD45"/>
    <mergeCell ref="AE45:AF45"/>
    <mergeCell ref="C46:D46"/>
    <mergeCell ref="E46:Q46"/>
    <mergeCell ref="R46:AA46"/>
    <mergeCell ref="AB46:AD46"/>
    <mergeCell ref="AE46:AF46"/>
    <mergeCell ref="C47:D47"/>
    <mergeCell ref="E47:Q47"/>
    <mergeCell ref="R47:AA47"/>
    <mergeCell ref="AB47:AD47"/>
    <mergeCell ref="AE47:AF47"/>
    <mergeCell ref="AL47:AR48"/>
    <mergeCell ref="C48:D48"/>
    <mergeCell ref="E48:Q48"/>
    <mergeCell ref="R48:AA48"/>
    <mergeCell ref="AB48:AD48"/>
    <mergeCell ref="AE48:AF48"/>
    <mergeCell ref="C49:D49"/>
    <mergeCell ref="E49:Q49"/>
    <mergeCell ref="R49:AA49"/>
    <mergeCell ref="AB49:AD49"/>
    <mergeCell ref="AE49:AF49"/>
    <mergeCell ref="AM49:AQ49"/>
    <mergeCell ref="C50:D50"/>
    <mergeCell ref="E50:Q50"/>
    <mergeCell ref="R50:AA50"/>
    <mergeCell ref="AB50:AD50"/>
    <mergeCell ref="AE50:AF50"/>
    <mergeCell ref="C51:D51"/>
    <mergeCell ref="E51:Q51"/>
    <mergeCell ref="R51:AA51"/>
    <mergeCell ref="AB51:AD51"/>
    <mergeCell ref="AE51:AF51"/>
    <mergeCell ref="C52:D52"/>
    <mergeCell ref="E52:Q52"/>
    <mergeCell ref="R52:AA52"/>
    <mergeCell ref="AB52:AD52"/>
    <mergeCell ref="AE52:AF52"/>
    <mergeCell ref="C53:D53"/>
    <mergeCell ref="E53:Q53"/>
    <mergeCell ref="R53:AA53"/>
    <mergeCell ref="AB53:AD53"/>
    <mergeCell ref="AE53:AF53"/>
    <mergeCell ref="C54:AD54"/>
    <mergeCell ref="AE54:AF54"/>
    <mergeCell ref="C55:AD55"/>
    <mergeCell ref="AE55:AF55"/>
    <mergeCell ref="C56:AD56"/>
    <mergeCell ref="AE56:AF56"/>
    <mergeCell ref="C60:AD61"/>
    <mergeCell ref="AE60:AF61"/>
    <mergeCell ref="C62:AD62"/>
    <mergeCell ref="AE62:AF62"/>
    <mergeCell ref="AL62:AR63"/>
    <mergeCell ref="C63:AD63"/>
    <mergeCell ref="AE63:AF63"/>
    <mergeCell ref="C64:AD64"/>
    <mergeCell ref="AE64:AF64"/>
    <mergeCell ref="C65:AD65"/>
    <mergeCell ref="AE65:AF65"/>
    <mergeCell ref="C66:AD66"/>
    <mergeCell ref="AE66:AF66"/>
    <mergeCell ref="C67:AD67"/>
    <mergeCell ref="AE67:AF67"/>
    <mergeCell ref="C68:AD68"/>
    <mergeCell ref="AE68:AF68"/>
    <mergeCell ref="C69:AD69"/>
    <mergeCell ref="AE69:AF69"/>
    <mergeCell ref="C70:AD70"/>
    <mergeCell ref="AE70:AF70"/>
    <mergeCell ref="C72:AD73"/>
    <mergeCell ref="AE72:AF73"/>
    <mergeCell ref="C74:AD74"/>
    <mergeCell ref="AE74:AF74"/>
    <mergeCell ref="AL74:AR75"/>
    <mergeCell ref="C75:AD75"/>
    <mergeCell ref="AE75:AF75"/>
    <mergeCell ref="C76:AD76"/>
    <mergeCell ref="AE76:AF76"/>
    <mergeCell ref="C77:AD77"/>
    <mergeCell ref="AE77:AF77"/>
    <mergeCell ref="C78:AD78"/>
    <mergeCell ref="AE78:AF78"/>
    <mergeCell ref="C79:AD79"/>
    <mergeCell ref="AE79:AF79"/>
    <mergeCell ref="C80:AD80"/>
    <mergeCell ref="AE80:AF80"/>
    <mergeCell ref="C81:AD81"/>
    <mergeCell ref="AE81:AF81"/>
    <mergeCell ref="C82:AD82"/>
    <mergeCell ref="AE82:AF82"/>
    <mergeCell ref="N83:AF83"/>
    <mergeCell ref="C84:AD85"/>
    <mergeCell ref="AE84:AF85"/>
    <mergeCell ref="C86:AF86"/>
    <mergeCell ref="C87:AF87"/>
    <mergeCell ref="C89:P89"/>
    <mergeCell ref="R89:W89"/>
    <mergeCell ref="Y89:AF89"/>
    <mergeCell ref="C90:P90"/>
    <mergeCell ref="R90:W90"/>
    <mergeCell ref="Z90:AE90"/>
    <mergeCell ref="C93:AF94"/>
    <mergeCell ref="C95:AF95"/>
    <mergeCell ref="C96:AF96"/>
    <mergeCell ref="C97:AF97"/>
    <mergeCell ref="C98:AF98"/>
    <mergeCell ref="C99:AF99"/>
    <mergeCell ref="C100:AF100"/>
    <mergeCell ref="C101:AF101"/>
    <mergeCell ref="C102:AF102"/>
    <mergeCell ref="C103:AF103"/>
    <mergeCell ref="C104:AF104"/>
    <mergeCell ref="C105:E108"/>
    <mergeCell ref="Q106:W106"/>
    <mergeCell ref="X106:AE106"/>
    <mergeCell ref="F107:H107"/>
    <mergeCell ref="J107:L108"/>
    <mergeCell ref="N107:P107"/>
    <mergeCell ref="R107:V107"/>
    <mergeCell ref="X107:AE107"/>
    <mergeCell ref="B113:AG116"/>
  </mergeCells>
  <conditionalFormatting sqref="AO50:AO51">
    <cfRule type="cellIs" priority="2" operator="notEqual" aboveAverage="0" equalAverage="0" bottom="0" percent="0" rank="0" text="" dxfId="0">
      <formula>0</formula>
    </cfRule>
    <cfRule type="cellIs" priority="3" operator="equal" aboveAverage="0" equalAverage="0" bottom="0" percent="0" rank="0" text="" dxfId="1">
      <formula>0</formula>
    </cfRule>
  </conditionalFormatting>
  <dataValidations count="3">
    <dataValidation allowBlank="true" error="Digite um valor inteiro maior ou igual a 1." errorTitle="Número de aulas inválido" operator="greaterThanOrEqual" showDropDown="false" showErrorMessage="true" showInputMessage="true" sqref="AE44:AF53" type="whole">
      <formula1>1</formula1>
      <formula2>0</formula2>
    </dataValidation>
    <dataValidation allowBlank="true" operator="between" showDropDown="false" showErrorMessage="true" showInputMessage="true" sqref="AB44:AD53" type="list">
      <formula1>$AW$2:$AW$5</formula1>
      <formula2>0</formula2>
    </dataValidation>
    <dataValidation allowBlank="true" operator="greaterThanOrEqual" showDropDown="false" showErrorMessage="true" showInputMessage="true" sqref="AE62:AF69 AE74:AF81" type="decimal">
      <formula1>0</formula1>
      <formula2>0</formula2>
    </dataValidation>
  </dataValidations>
  <printOptions headings="false" gridLines="false" gridLinesSet="true" horizontalCentered="true" verticalCentered="false"/>
  <pageMargins left="0.39375" right="0.39375" top="0.39375" bottom="0.393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&amp;CPágina &amp;P de &amp;N</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AW107"/>
  <sheetViews>
    <sheetView windowProtection="false" showFormulas="false" showGridLines="false" showRowColHeaders="true" showZeros="true" rightToLeft="false" tabSelected="true" showOutlineSymbols="true" defaultGridColor="true" view="pageBreakPreview" topLeftCell="A1" colorId="64" zoomScale="85" zoomScaleNormal="100" zoomScalePageLayoutView="85" workbookViewId="0">
      <selection pane="topLeft" activeCell="F7" activeCellId="0" sqref="F7"/>
    </sheetView>
  </sheetViews>
  <sheetFormatPr defaultRowHeight="12.75"/>
  <cols>
    <col collapsed="false" hidden="false" max="2" min="1" style="137" width="2.69897959183673"/>
    <col collapsed="false" hidden="false" max="4" min="3" style="137" width="4.45408163265306"/>
    <col collapsed="false" hidden="false" max="27" min="5" style="137" width="3.91326530612245"/>
    <col collapsed="false" hidden="false" max="29" min="28" style="137" width="4.45408163265306"/>
    <col collapsed="false" hidden="false" max="30" min="30" style="137" width="3.91326530612245"/>
    <col collapsed="false" hidden="false" max="32" min="31" style="137" width="4.99489795918367"/>
    <col collapsed="false" hidden="false" max="37" min="33" style="137" width="2.69897959183673"/>
    <col collapsed="false" hidden="false" max="43" min="38" style="137" width="7.1530612244898"/>
    <col collapsed="false" hidden="false" max="45" min="44" style="137" width="11.0714285714286"/>
    <col collapsed="false" hidden="true" max="46" min="46" style="8" width="0"/>
    <col collapsed="false" hidden="false" max="47" min="47" style="137" width="2.69897959183673"/>
    <col collapsed="false" hidden="false" max="48" min="48" style="137" width="3.23979591836735"/>
    <col collapsed="false" hidden="false" max="49" min="49" style="137" width="4.05102040816327"/>
    <col collapsed="false" hidden="false" max="50" min="50" style="137" width="4.32142857142857"/>
    <col collapsed="false" hidden="false" max="1025" min="51" style="137" width="2.69897959183673"/>
  </cols>
  <sheetData>
    <row r="1" customFormat="false" ht="15.75" hidden="false" customHeight="true" outlineLevel="0" collapsed="false">
      <c r="A1" s="0"/>
      <c r="B1" s="234" t="s">
        <v>131</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0"/>
      <c r="AI1" s="0"/>
      <c r="AJ1" s="0"/>
      <c r="AK1" s="0"/>
      <c r="AL1" s="0"/>
      <c r="AM1" s="0"/>
      <c r="AN1" s="0"/>
      <c r="AO1" s="0"/>
      <c r="AP1" s="0"/>
      <c r="AQ1" s="0"/>
      <c r="AR1" s="0"/>
      <c r="AT1" s="0"/>
      <c r="AV1" s="0"/>
      <c r="AW1" s="0"/>
    </row>
    <row r="2" customFormat="false" ht="15.75" hidden="false" customHeight="true" outlineLevel="0" collapsed="false">
      <c r="A2" s="0"/>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0"/>
      <c r="AI2" s="0"/>
      <c r="AJ2" s="0"/>
      <c r="AK2" s="0"/>
      <c r="AL2" s="0"/>
      <c r="AM2" s="0"/>
      <c r="AN2" s="0"/>
      <c r="AO2" s="0"/>
      <c r="AP2" s="0"/>
      <c r="AQ2" s="0"/>
      <c r="AR2" s="0"/>
      <c r="AT2" s="0"/>
      <c r="AV2" s="138"/>
      <c r="AW2" s="0"/>
    </row>
    <row r="3" customFormat="false" ht="15.75" hidden="false" customHeight="true" outlineLevel="0" collapsed="false">
      <c r="A3" s="0"/>
      <c r="B3" s="235"/>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7"/>
      <c r="AH3" s="0"/>
      <c r="AI3" s="0"/>
      <c r="AJ3" s="0"/>
      <c r="AK3" s="0"/>
      <c r="AL3" s="7" t="s">
        <v>1</v>
      </c>
      <c r="AM3" s="7"/>
      <c r="AN3" s="7"/>
      <c r="AO3" s="7"/>
      <c r="AP3" s="7"/>
      <c r="AQ3" s="7"/>
      <c r="AR3" s="7"/>
      <c r="AT3" s="141" t="s">
        <v>46</v>
      </c>
      <c r="AV3" s="138"/>
      <c r="AW3" s="8"/>
    </row>
    <row r="4" customFormat="false" ht="15.75" hidden="false" customHeight="true" outlineLevel="0" collapsed="false">
      <c r="A4" s="0"/>
      <c r="B4" s="238"/>
      <c r="C4" s="239" t="s">
        <v>3</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40"/>
      <c r="AH4" s="241"/>
      <c r="AI4" s="0"/>
      <c r="AJ4" s="0"/>
      <c r="AK4" s="0"/>
      <c r="AL4" s="7"/>
      <c r="AM4" s="7"/>
      <c r="AN4" s="7"/>
      <c r="AO4" s="7"/>
      <c r="AP4" s="7"/>
      <c r="AQ4" s="7"/>
      <c r="AR4" s="7"/>
      <c r="AT4" s="141" t="s">
        <v>49</v>
      </c>
      <c r="AV4" s="138"/>
      <c r="AW4" s="8"/>
    </row>
    <row r="5" customFormat="false" ht="15.75" hidden="false" customHeight="true" outlineLevel="0" collapsed="false">
      <c r="A5" s="0"/>
      <c r="B5" s="238"/>
      <c r="C5" s="242" t="s">
        <v>132</v>
      </c>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0"/>
      <c r="AH5" s="241"/>
      <c r="AI5" s="0"/>
      <c r="AJ5" s="0"/>
      <c r="AK5" s="0"/>
      <c r="AL5" s="143" t="s">
        <v>104</v>
      </c>
      <c r="AM5" s="143"/>
      <c r="AN5" s="143"/>
      <c r="AO5" s="143"/>
      <c r="AP5" s="143"/>
      <c r="AQ5" s="143"/>
      <c r="AR5" s="143"/>
      <c r="AT5" s="141" t="s">
        <v>51</v>
      </c>
      <c r="AV5" s="138"/>
      <c r="AW5" s="0"/>
    </row>
    <row r="6" customFormat="false" ht="15.75" hidden="false" customHeight="true" outlineLevel="0" collapsed="false">
      <c r="A6" s="0"/>
      <c r="B6" s="238"/>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0"/>
      <c r="AH6" s="241"/>
      <c r="AI6" s="0"/>
      <c r="AJ6" s="0"/>
      <c r="AK6" s="0"/>
      <c r="AL6" s="143"/>
      <c r="AM6" s="143"/>
      <c r="AN6" s="143"/>
      <c r="AO6" s="143"/>
      <c r="AP6" s="143"/>
      <c r="AQ6" s="143"/>
      <c r="AR6" s="143"/>
      <c r="AT6" s="141" t="s">
        <v>53</v>
      </c>
      <c r="AV6" s="138"/>
      <c r="AW6" s="8"/>
    </row>
    <row r="7" customFormat="false" ht="15.75" hidden="false" customHeight="true" outlineLevel="0" collapsed="false">
      <c r="A7" s="0"/>
      <c r="B7" s="238"/>
      <c r="C7" s="144" t="s">
        <v>6</v>
      </c>
      <c r="D7" s="144"/>
      <c r="E7" s="144"/>
      <c r="F7" s="244" t="str">
        <f aca="false">IF(FPA!F7="","",FPA!F7)</f>
        <v>Birigui</v>
      </c>
      <c r="G7" s="244"/>
      <c r="H7" s="244"/>
      <c r="I7" s="244"/>
      <c r="J7" s="244"/>
      <c r="K7" s="244"/>
      <c r="L7" s="244"/>
      <c r="M7" s="244"/>
      <c r="N7" s="244"/>
      <c r="O7" s="244"/>
      <c r="P7" s="244"/>
      <c r="Q7" s="244"/>
      <c r="R7" s="244"/>
      <c r="S7" s="244"/>
      <c r="T7" s="244"/>
      <c r="U7" s="146" t="s">
        <v>133</v>
      </c>
      <c r="V7" s="146"/>
      <c r="W7" s="146"/>
      <c r="X7" s="146"/>
      <c r="Y7" s="146"/>
      <c r="Z7" s="146"/>
      <c r="AA7" s="19"/>
      <c r="AB7" s="19"/>
      <c r="AC7" s="19"/>
      <c r="AD7" s="19"/>
      <c r="AE7" s="19"/>
      <c r="AF7" s="19"/>
      <c r="AG7" s="240"/>
      <c r="AH7" s="241"/>
      <c r="AI7" s="0"/>
      <c r="AJ7" s="0"/>
      <c r="AK7" s="0"/>
      <c r="AL7" s="143"/>
      <c r="AM7" s="143"/>
      <c r="AN7" s="143"/>
      <c r="AO7" s="143"/>
      <c r="AP7" s="143"/>
      <c r="AQ7" s="143"/>
      <c r="AR7" s="143"/>
      <c r="AT7" s="141"/>
      <c r="AV7" s="138"/>
      <c r="AW7" s="8"/>
    </row>
    <row r="8" customFormat="false" ht="15.75" hidden="false" customHeight="true" outlineLevel="0" collapsed="false">
      <c r="A8" s="0"/>
      <c r="B8" s="238"/>
      <c r="C8" s="62"/>
      <c r="D8" s="148"/>
      <c r="E8" s="148"/>
      <c r="F8" s="149"/>
      <c r="G8" s="149"/>
      <c r="H8" s="149"/>
      <c r="I8" s="149"/>
      <c r="J8" s="149"/>
      <c r="K8" s="149"/>
      <c r="L8" s="149"/>
      <c r="M8" s="149"/>
      <c r="N8" s="149"/>
      <c r="O8" s="149"/>
      <c r="P8" s="149"/>
      <c r="Q8" s="149"/>
      <c r="R8" s="149"/>
      <c r="S8" s="149"/>
      <c r="T8" s="149"/>
      <c r="U8" s="150"/>
      <c r="V8" s="149"/>
      <c r="W8" s="149"/>
      <c r="X8" s="149"/>
      <c r="Y8" s="149"/>
      <c r="Z8" s="149"/>
      <c r="AA8" s="151"/>
      <c r="AB8" s="151"/>
      <c r="AC8" s="151"/>
      <c r="AD8" s="151"/>
      <c r="AE8" s="151"/>
      <c r="AF8" s="151"/>
      <c r="AG8" s="240"/>
      <c r="AH8" s="241"/>
      <c r="AI8" s="0"/>
      <c r="AJ8" s="0"/>
      <c r="AK8" s="0"/>
      <c r="AL8" s="0"/>
      <c r="AM8" s="0"/>
      <c r="AN8" s="0"/>
      <c r="AO8" s="0"/>
      <c r="AP8" s="0"/>
      <c r="AR8" s="0"/>
      <c r="AT8" s="141"/>
      <c r="AV8" s="138"/>
      <c r="AW8" s="8"/>
    </row>
    <row r="9" customFormat="false" ht="15.75" hidden="false" customHeight="true" outlineLevel="0" collapsed="false">
      <c r="A9" s="0"/>
      <c r="B9" s="238"/>
      <c r="C9" s="152" t="s">
        <v>134</v>
      </c>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240"/>
      <c r="AH9" s="241"/>
      <c r="AI9" s="0"/>
      <c r="AJ9" s="0"/>
      <c r="AK9" s="0"/>
      <c r="AL9" s="0"/>
      <c r="AM9" s="0"/>
      <c r="AN9" s="0"/>
      <c r="AO9" s="0"/>
      <c r="AP9" s="0"/>
      <c r="AR9" s="0"/>
      <c r="AT9" s="141"/>
      <c r="AV9" s="138"/>
      <c r="AW9" s="8"/>
    </row>
    <row r="10" customFormat="false" ht="15.75" hidden="false" customHeight="true" outlineLevel="0" collapsed="false">
      <c r="A10" s="0"/>
      <c r="B10" s="238"/>
      <c r="C10" s="153" t="s">
        <v>10</v>
      </c>
      <c r="D10" s="153"/>
      <c r="E10" s="153"/>
      <c r="F10" s="154" t="str">
        <f aca="false">IF(FPA!F10="","",FPA!F10)</f>
        <v/>
      </c>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240"/>
      <c r="AH10" s="241"/>
      <c r="AI10" s="0"/>
      <c r="AJ10" s="0"/>
      <c r="AK10" s="0"/>
      <c r="AL10" s="0"/>
      <c r="AM10" s="0"/>
      <c r="AN10" s="0"/>
      <c r="AO10" s="0"/>
      <c r="AP10" s="0"/>
      <c r="AR10" s="0"/>
      <c r="AT10" s="141" t="s">
        <v>45</v>
      </c>
      <c r="AV10" s="138"/>
      <c r="AW10" s="8"/>
    </row>
    <row r="11" customFormat="false" ht="15.75" hidden="false" customHeight="true" outlineLevel="0" collapsed="false">
      <c r="A11" s="0"/>
      <c r="B11" s="238"/>
      <c r="C11" s="156" t="s">
        <v>13</v>
      </c>
      <c r="D11" s="156"/>
      <c r="E11" s="156"/>
      <c r="F11" s="157" t="str">
        <f aca="false">IF(FPA!F11="","",FPA!F11)</f>
        <v>Indústria</v>
      </c>
      <c r="G11" s="157"/>
      <c r="H11" s="157"/>
      <c r="I11" s="157"/>
      <c r="J11" s="157"/>
      <c r="K11" s="157"/>
      <c r="L11" s="157"/>
      <c r="M11" s="157"/>
      <c r="N11" s="158" t="s">
        <v>105</v>
      </c>
      <c r="O11" s="158"/>
      <c r="P11" s="158"/>
      <c r="Q11" s="158"/>
      <c r="R11" s="158"/>
      <c r="S11" s="158"/>
      <c r="T11" s="159" t="str">
        <f aca="false">IF(FPA!AA10="","",FPA!AA10)</f>
        <v>Bica</v>
      </c>
      <c r="U11" s="159"/>
      <c r="V11" s="159"/>
      <c r="W11" s="159"/>
      <c r="X11" s="159"/>
      <c r="Y11" s="159"/>
      <c r="Z11" s="159"/>
      <c r="AA11" s="159"/>
      <c r="AB11" s="159"/>
      <c r="AC11" s="159"/>
      <c r="AD11" s="159"/>
      <c r="AE11" s="159"/>
      <c r="AF11" s="159"/>
      <c r="AG11" s="240"/>
      <c r="AH11" s="241"/>
      <c r="AI11" s="0"/>
      <c r="AJ11" s="0"/>
      <c r="AK11" s="0"/>
      <c r="AL11" s="0"/>
      <c r="AM11" s="0"/>
      <c r="AN11" s="0"/>
      <c r="AO11" s="0"/>
      <c r="AP11" s="0"/>
      <c r="AR11" s="0"/>
      <c r="AT11" s="141" t="s">
        <v>48</v>
      </c>
      <c r="AV11" s="138"/>
    </row>
    <row r="12" customFormat="false" ht="15.75" hidden="false" customHeight="true" outlineLevel="0" collapsed="false">
      <c r="A12" s="0"/>
      <c r="B12" s="238"/>
      <c r="C12" s="156" t="s">
        <v>16</v>
      </c>
      <c r="D12" s="156"/>
      <c r="E12" s="156"/>
      <c r="F12" s="160" t="str">
        <f aca="false">IF(FPA!F12="","",FPA!F12)</f>
        <v/>
      </c>
      <c r="G12" s="160"/>
      <c r="H12" s="160"/>
      <c r="I12" s="160"/>
      <c r="J12" s="160"/>
      <c r="K12" s="160"/>
      <c r="L12" s="160"/>
      <c r="M12" s="160"/>
      <c r="N12" s="161" t="s">
        <v>15</v>
      </c>
      <c r="O12" s="161"/>
      <c r="P12" s="161"/>
      <c r="Q12" s="162" t="str">
        <f aca="false">IF(FPA!Q11="","",FPA!Q11)</f>
        <v/>
      </c>
      <c r="R12" s="162"/>
      <c r="S12" s="162"/>
      <c r="T12" s="162"/>
      <c r="U12" s="162"/>
      <c r="V12" s="162"/>
      <c r="W12" s="162"/>
      <c r="X12" s="162"/>
      <c r="Y12" s="162"/>
      <c r="Z12" s="162"/>
      <c r="AA12" s="162"/>
      <c r="AB12" s="162"/>
      <c r="AC12" s="162"/>
      <c r="AD12" s="162"/>
      <c r="AE12" s="162"/>
      <c r="AF12" s="162"/>
      <c r="AG12" s="240"/>
      <c r="AH12" s="241"/>
      <c r="AI12" s="0"/>
      <c r="AJ12" s="0"/>
      <c r="AK12" s="0"/>
      <c r="AL12" s="0"/>
      <c r="AM12" s="0"/>
      <c r="AN12" s="0"/>
      <c r="AO12" s="0"/>
      <c r="AP12" s="0"/>
      <c r="AR12" s="0"/>
      <c r="AT12" s="141" t="s">
        <v>50</v>
      </c>
      <c r="AV12" s="138"/>
    </row>
    <row r="13" customFormat="false" ht="15.75" hidden="false" customHeight="true" outlineLevel="0" collapsed="false">
      <c r="A13" s="0"/>
      <c r="B13" s="238"/>
      <c r="C13" s="165" t="s">
        <v>19</v>
      </c>
      <c r="D13" s="165"/>
      <c r="E13" s="165"/>
      <c r="F13" s="165"/>
      <c r="G13" s="165"/>
      <c r="H13" s="165"/>
      <c r="I13" s="166" t="str">
        <f aca="false">IF(FPA!I13="","",FPA!I13)</f>
        <v/>
      </c>
      <c r="J13" s="167" t="s">
        <v>20</v>
      </c>
      <c r="K13" s="167"/>
      <c r="L13" s="167"/>
      <c r="M13" s="167"/>
      <c r="N13" s="166" t="str">
        <f aca="false">IF(FPA!N13="","",FPA!N13)</f>
        <v/>
      </c>
      <c r="O13" s="168" t="s">
        <v>21</v>
      </c>
      <c r="P13" s="168"/>
      <c r="Q13" s="168"/>
      <c r="R13" s="168"/>
      <c r="S13" s="166" t="str">
        <f aca="false">IF(FPA!S13="","",FPA!S13)</f>
        <v/>
      </c>
      <c r="T13" s="169" t="s">
        <v>22</v>
      </c>
      <c r="U13" s="169"/>
      <c r="V13" s="169"/>
      <c r="W13" s="166" t="str">
        <f aca="false">IF(FPA!W13="","",FPA!W13)</f>
        <v/>
      </c>
      <c r="X13" s="170" t="s">
        <v>23</v>
      </c>
      <c r="Y13" s="170"/>
      <c r="Z13" s="170"/>
      <c r="AA13" s="170"/>
      <c r="AB13" s="166" t="str">
        <f aca="false">IF(FPA!AB13="","",FPA!AB13)</f>
        <v/>
      </c>
      <c r="AC13" s="171" t="s">
        <v>24</v>
      </c>
      <c r="AD13" s="171"/>
      <c r="AE13" s="171"/>
      <c r="AF13" s="171"/>
      <c r="AG13" s="240"/>
      <c r="AH13" s="241"/>
      <c r="AI13" s="0"/>
      <c r="AJ13" s="0"/>
      <c r="AK13" s="0"/>
      <c r="AL13" s="0"/>
      <c r="AM13" s="0"/>
      <c r="AN13" s="0"/>
      <c r="AO13" s="0"/>
      <c r="AP13" s="0"/>
      <c r="AR13" s="0"/>
      <c r="AV13" s="138"/>
    </row>
    <row r="14" customFormat="false" ht="15.75" hidden="false" customHeight="true" outlineLevel="0" collapsed="false">
      <c r="A14" s="0"/>
      <c r="B14" s="238"/>
      <c r="C14" s="40" t="str">
        <f aca="false">IF(AND(AX9=1,AX10=1),"O docente não pode ser substituto e temporário ao mesmo tempo",IF(AND(AX6=1,AX7=1),"O docente não pode ser 20h e 40h ao mesmo tempo",IF(AND(AX7=1,AX8=1),"O docente RDE já possui regime de 40h. Não precisa marcar o 40h se ele for RDE",IF(OR(AX9=1,AX10=1)*AND(AX8=1),"O docente substituto ou temporário não pode ser RDE",IF(AND(AX6=1,AX8=1),"O docente RDE tem regime de 40h, então não pode ser 20h","")))))</f>
        <v/>
      </c>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240"/>
      <c r="AH14" s="241"/>
      <c r="AI14" s="0"/>
      <c r="AJ14" s="0"/>
      <c r="AK14" s="0"/>
      <c r="AL14" s="0"/>
      <c r="AM14" s="0"/>
      <c r="AN14" s="0"/>
      <c r="AO14" s="0"/>
      <c r="AP14" s="0"/>
      <c r="AR14" s="1"/>
      <c r="AV14" s="138"/>
    </row>
    <row r="15" customFormat="false" ht="15.75" hidden="false" customHeight="true" outlineLevel="0" collapsed="false">
      <c r="A15" s="0"/>
      <c r="B15" s="238"/>
      <c r="C15" s="245" t="s">
        <v>135</v>
      </c>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0"/>
      <c r="AH15" s="241"/>
      <c r="AI15" s="0"/>
      <c r="AJ15" s="0"/>
      <c r="AK15" s="0"/>
      <c r="AL15" s="0"/>
      <c r="AM15" s="0"/>
      <c r="AN15" s="0"/>
      <c r="AO15" s="0"/>
      <c r="AP15" s="0"/>
      <c r="AR15" s="1"/>
      <c r="AV15" s="138"/>
    </row>
    <row r="16" customFormat="false" ht="15.75" hidden="false" customHeight="true" outlineLevel="0" collapsed="false">
      <c r="A16" s="0"/>
      <c r="B16" s="238"/>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0"/>
      <c r="AH16" s="246"/>
      <c r="AI16" s="0"/>
      <c r="AJ16" s="0"/>
      <c r="AK16" s="0"/>
      <c r="AL16" s="0"/>
      <c r="AM16" s="0"/>
      <c r="AN16" s="0"/>
      <c r="AO16" s="0"/>
      <c r="AP16" s="0"/>
      <c r="AV16" s="138"/>
    </row>
    <row r="17" customFormat="false" ht="21.75" hidden="false" customHeight="true" outlineLevel="0" collapsed="false">
      <c r="A17" s="0"/>
      <c r="B17" s="238"/>
      <c r="C17" s="247" t="s">
        <v>136</v>
      </c>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0"/>
      <c r="AH17" s="246"/>
      <c r="AI17" s="0"/>
      <c r="AJ17" s="0"/>
      <c r="AK17" s="0"/>
      <c r="AL17" s="0"/>
      <c r="AM17" s="0"/>
      <c r="AN17" s="0"/>
      <c r="AO17" s="0"/>
      <c r="AP17" s="0"/>
      <c r="AV17" s="138"/>
    </row>
    <row r="18" customFormat="false" ht="15.75" hidden="false" customHeight="true" outlineLevel="0" collapsed="false">
      <c r="A18" s="0"/>
      <c r="B18" s="238"/>
      <c r="C18" s="91" t="s">
        <v>67</v>
      </c>
      <c r="D18" s="91"/>
      <c r="E18" s="44" t="s">
        <v>68</v>
      </c>
      <c r="F18" s="44"/>
      <c r="G18" s="44"/>
      <c r="H18" s="44"/>
      <c r="I18" s="44"/>
      <c r="J18" s="44"/>
      <c r="K18" s="44"/>
      <c r="L18" s="44"/>
      <c r="M18" s="44"/>
      <c r="N18" s="44"/>
      <c r="O18" s="44"/>
      <c r="P18" s="44"/>
      <c r="Q18" s="44"/>
      <c r="R18" s="248" t="s">
        <v>69</v>
      </c>
      <c r="S18" s="248"/>
      <c r="T18" s="248"/>
      <c r="U18" s="248"/>
      <c r="V18" s="248"/>
      <c r="W18" s="248"/>
      <c r="X18" s="248"/>
      <c r="Y18" s="248"/>
      <c r="Z18" s="248"/>
      <c r="AA18" s="44" t="s">
        <v>70</v>
      </c>
      <c r="AB18" s="44"/>
      <c r="AC18" s="44" t="s">
        <v>71</v>
      </c>
      <c r="AD18" s="44"/>
      <c r="AE18" s="45" t="s">
        <v>137</v>
      </c>
      <c r="AF18" s="45"/>
      <c r="AG18" s="249"/>
      <c r="AH18" s="250"/>
      <c r="AI18" s="0"/>
      <c r="AJ18" s="0"/>
      <c r="AK18" s="0"/>
      <c r="AL18" s="251" t="s">
        <v>138</v>
      </c>
      <c r="AM18" s="251"/>
      <c r="AN18" s="251"/>
      <c r="AO18" s="251"/>
      <c r="AP18" s="251"/>
      <c r="AV18" s="138"/>
    </row>
    <row r="19" customFormat="false" ht="15.75" hidden="false" customHeight="true" outlineLevel="0" collapsed="false">
      <c r="A19" s="0"/>
      <c r="B19" s="238"/>
      <c r="C19" s="96"/>
      <c r="D19" s="96"/>
      <c r="E19" s="48"/>
      <c r="F19" s="48"/>
      <c r="G19" s="48"/>
      <c r="H19" s="48"/>
      <c r="I19" s="48"/>
      <c r="J19" s="48"/>
      <c r="K19" s="48"/>
      <c r="L19" s="48"/>
      <c r="M19" s="48"/>
      <c r="N19" s="48"/>
      <c r="O19" s="48"/>
      <c r="P19" s="48"/>
      <c r="Q19" s="48"/>
      <c r="R19" s="48"/>
      <c r="S19" s="48"/>
      <c r="T19" s="48"/>
      <c r="U19" s="48"/>
      <c r="V19" s="48"/>
      <c r="W19" s="48"/>
      <c r="X19" s="48"/>
      <c r="Y19" s="48"/>
      <c r="Z19" s="48"/>
      <c r="AA19" s="97"/>
      <c r="AB19" s="97"/>
      <c r="AC19" s="48"/>
      <c r="AD19" s="48"/>
      <c r="AE19" s="98"/>
      <c r="AF19" s="98"/>
      <c r="AG19" s="240"/>
      <c r="AH19" s="241"/>
      <c r="AI19" s="0"/>
      <c r="AJ19" s="0"/>
      <c r="AK19" s="0"/>
      <c r="AL19" s="251"/>
      <c r="AM19" s="251"/>
      <c r="AN19" s="251"/>
      <c r="AO19" s="251"/>
      <c r="AP19" s="251"/>
      <c r="AV19" s="138"/>
    </row>
    <row r="20" customFormat="false" ht="15.75" hidden="false" customHeight="true" outlineLevel="0" collapsed="false">
      <c r="A20" s="0"/>
      <c r="B20" s="238"/>
      <c r="C20" s="96"/>
      <c r="D20" s="96"/>
      <c r="E20" s="48"/>
      <c r="F20" s="48"/>
      <c r="G20" s="48"/>
      <c r="H20" s="48"/>
      <c r="I20" s="48"/>
      <c r="J20" s="48"/>
      <c r="K20" s="48"/>
      <c r="L20" s="48"/>
      <c r="M20" s="48"/>
      <c r="N20" s="48"/>
      <c r="O20" s="48"/>
      <c r="P20" s="48"/>
      <c r="Q20" s="48"/>
      <c r="R20" s="48"/>
      <c r="S20" s="48"/>
      <c r="T20" s="48"/>
      <c r="U20" s="48"/>
      <c r="V20" s="48"/>
      <c r="W20" s="48"/>
      <c r="X20" s="48"/>
      <c r="Y20" s="48"/>
      <c r="Z20" s="48"/>
      <c r="AA20" s="97"/>
      <c r="AB20" s="97"/>
      <c r="AC20" s="48"/>
      <c r="AD20" s="48"/>
      <c r="AE20" s="98"/>
      <c r="AF20" s="98"/>
      <c r="AG20" s="240"/>
      <c r="AH20" s="241"/>
      <c r="AI20" s="0"/>
      <c r="AJ20" s="0"/>
      <c r="AK20" s="0"/>
      <c r="AL20" s="251"/>
      <c r="AM20" s="251"/>
      <c r="AN20" s="251"/>
      <c r="AO20" s="251"/>
      <c r="AP20" s="251"/>
      <c r="AV20" s="138"/>
    </row>
    <row r="21" customFormat="false" ht="15.75" hidden="false" customHeight="true" outlineLevel="0" collapsed="false">
      <c r="A21" s="0"/>
      <c r="B21" s="238"/>
      <c r="C21" s="96"/>
      <c r="D21" s="96"/>
      <c r="E21" s="48"/>
      <c r="F21" s="48"/>
      <c r="G21" s="48"/>
      <c r="H21" s="48"/>
      <c r="I21" s="48"/>
      <c r="J21" s="48"/>
      <c r="K21" s="48"/>
      <c r="L21" s="48"/>
      <c r="M21" s="48"/>
      <c r="N21" s="48"/>
      <c r="O21" s="48"/>
      <c r="P21" s="48"/>
      <c r="Q21" s="48"/>
      <c r="R21" s="48"/>
      <c r="S21" s="48"/>
      <c r="T21" s="48"/>
      <c r="U21" s="48"/>
      <c r="V21" s="48"/>
      <c r="W21" s="48"/>
      <c r="X21" s="48"/>
      <c r="Y21" s="48"/>
      <c r="Z21" s="48"/>
      <c r="AA21" s="97"/>
      <c r="AB21" s="97"/>
      <c r="AC21" s="48"/>
      <c r="AD21" s="48"/>
      <c r="AE21" s="98"/>
      <c r="AF21" s="98"/>
      <c r="AG21" s="240"/>
      <c r="AH21" s="241"/>
      <c r="AI21" s="0"/>
      <c r="AJ21" s="0"/>
      <c r="AK21" s="0"/>
      <c r="AL21" s="251"/>
      <c r="AM21" s="251"/>
      <c r="AN21" s="251"/>
      <c r="AO21" s="251"/>
      <c r="AP21" s="251"/>
      <c r="AV21" s="138"/>
    </row>
    <row r="22" customFormat="false" ht="15.75" hidden="false" customHeight="true" outlineLevel="0" collapsed="false">
      <c r="A22" s="0"/>
      <c r="B22" s="238"/>
      <c r="C22" s="96"/>
      <c r="D22" s="96"/>
      <c r="E22" s="48"/>
      <c r="F22" s="48"/>
      <c r="G22" s="48"/>
      <c r="H22" s="48"/>
      <c r="I22" s="48"/>
      <c r="J22" s="48"/>
      <c r="K22" s="48"/>
      <c r="L22" s="48"/>
      <c r="M22" s="48"/>
      <c r="N22" s="48"/>
      <c r="O22" s="48"/>
      <c r="P22" s="48"/>
      <c r="Q22" s="48"/>
      <c r="R22" s="48"/>
      <c r="S22" s="48"/>
      <c r="T22" s="48"/>
      <c r="U22" s="48"/>
      <c r="V22" s="48"/>
      <c r="W22" s="48"/>
      <c r="X22" s="48"/>
      <c r="Y22" s="48"/>
      <c r="Z22" s="48"/>
      <c r="AA22" s="97"/>
      <c r="AB22" s="97"/>
      <c r="AC22" s="48"/>
      <c r="AD22" s="48"/>
      <c r="AE22" s="98"/>
      <c r="AF22" s="98"/>
      <c r="AG22" s="240"/>
      <c r="AH22" s="241"/>
      <c r="AI22" s="0"/>
      <c r="AJ22" s="0"/>
      <c r="AK22" s="0"/>
      <c r="AL22" s="0"/>
      <c r="AM22" s="0"/>
      <c r="AN22" s="0"/>
      <c r="AO22" s="0"/>
      <c r="AP22" s="0"/>
      <c r="AV22" s="138"/>
    </row>
    <row r="23" customFormat="false" ht="15.75" hidden="false" customHeight="true" outlineLevel="0" collapsed="false">
      <c r="A23" s="0"/>
      <c r="B23" s="238"/>
      <c r="C23" s="96"/>
      <c r="D23" s="96"/>
      <c r="E23" s="48"/>
      <c r="F23" s="48"/>
      <c r="G23" s="48"/>
      <c r="H23" s="48"/>
      <c r="I23" s="48"/>
      <c r="J23" s="48"/>
      <c r="K23" s="48"/>
      <c r="L23" s="48"/>
      <c r="M23" s="48"/>
      <c r="N23" s="48"/>
      <c r="O23" s="48"/>
      <c r="P23" s="48"/>
      <c r="Q23" s="48"/>
      <c r="R23" s="48"/>
      <c r="S23" s="48"/>
      <c r="T23" s="48"/>
      <c r="U23" s="48"/>
      <c r="V23" s="48"/>
      <c r="W23" s="48"/>
      <c r="X23" s="48"/>
      <c r="Y23" s="48"/>
      <c r="Z23" s="48"/>
      <c r="AA23" s="97"/>
      <c r="AB23" s="97"/>
      <c r="AC23" s="48"/>
      <c r="AD23" s="48"/>
      <c r="AE23" s="98"/>
      <c r="AF23" s="98"/>
      <c r="AG23" s="240"/>
      <c r="AH23" s="241"/>
      <c r="AI23" s="0"/>
      <c r="AJ23" s="0"/>
      <c r="AK23" s="0"/>
      <c r="AL23" s="251" t="s">
        <v>139</v>
      </c>
      <c r="AM23" s="251"/>
      <c r="AN23" s="251"/>
      <c r="AO23" s="251"/>
      <c r="AP23" s="251"/>
      <c r="AV23" s="138"/>
    </row>
    <row r="24" customFormat="false" ht="15.75" hidden="false" customHeight="true" outlineLevel="0" collapsed="false">
      <c r="A24" s="0"/>
      <c r="B24" s="238"/>
      <c r="C24" s="96"/>
      <c r="D24" s="96"/>
      <c r="E24" s="48"/>
      <c r="F24" s="48"/>
      <c r="G24" s="48"/>
      <c r="H24" s="48"/>
      <c r="I24" s="48"/>
      <c r="J24" s="48"/>
      <c r="K24" s="48"/>
      <c r="L24" s="48"/>
      <c r="M24" s="48"/>
      <c r="N24" s="48"/>
      <c r="O24" s="48"/>
      <c r="P24" s="48"/>
      <c r="Q24" s="48"/>
      <c r="R24" s="48"/>
      <c r="S24" s="48"/>
      <c r="T24" s="48"/>
      <c r="U24" s="48"/>
      <c r="V24" s="48"/>
      <c r="W24" s="48"/>
      <c r="X24" s="48"/>
      <c r="Y24" s="48"/>
      <c r="Z24" s="48"/>
      <c r="AA24" s="97"/>
      <c r="AB24" s="97"/>
      <c r="AC24" s="48"/>
      <c r="AD24" s="48"/>
      <c r="AE24" s="98"/>
      <c r="AF24" s="98"/>
      <c r="AG24" s="240"/>
      <c r="AH24" s="241"/>
      <c r="AI24" s="0"/>
      <c r="AJ24" s="0"/>
      <c r="AK24" s="0"/>
      <c r="AL24" s="251"/>
      <c r="AM24" s="251"/>
      <c r="AN24" s="251"/>
      <c r="AO24" s="251"/>
      <c r="AP24" s="251"/>
      <c r="AV24" s="138"/>
    </row>
    <row r="25" customFormat="false" ht="15.75" hidden="false" customHeight="true" outlineLevel="0" collapsed="false">
      <c r="A25" s="0"/>
      <c r="B25" s="238"/>
      <c r="C25" s="96"/>
      <c r="D25" s="96"/>
      <c r="E25" s="48"/>
      <c r="F25" s="48"/>
      <c r="G25" s="48"/>
      <c r="H25" s="48"/>
      <c r="I25" s="48"/>
      <c r="J25" s="48"/>
      <c r="K25" s="48"/>
      <c r="L25" s="48"/>
      <c r="M25" s="48"/>
      <c r="N25" s="48"/>
      <c r="O25" s="48"/>
      <c r="P25" s="48"/>
      <c r="Q25" s="48"/>
      <c r="R25" s="48"/>
      <c r="S25" s="48"/>
      <c r="T25" s="48"/>
      <c r="U25" s="48"/>
      <c r="V25" s="48"/>
      <c r="W25" s="48"/>
      <c r="X25" s="48"/>
      <c r="Y25" s="48"/>
      <c r="Z25" s="48"/>
      <c r="AA25" s="97"/>
      <c r="AB25" s="97"/>
      <c r="AC25" s="48"/>
      <c r="AD25" s="48"/>
      <c r="AE25" s="98"/>
      <c r="AF25" s="98"/>
      <c r="AG25" s="240"/>
      <c r="AH25" s="241"/>
      <c r="AI25" s="0"/>
      <c r="AJ25" s="0"/>
      <c r="AK25" s="0"/>
      <c r="AL25" s="251"/>
      <c r="AM25" s="251"/>
      <c r="AN25" s="251"/>
      <c r="AO25" s="251"/>
      <c r="AP25" s="251"/>
      <c r="AV25" s="138"/>
    </row>
    <row r="26" customFormat="false" ht="15.75" hidden="false" customHeight="true" outlineLevel="0" collapsed="false">
      <c r="A26" s="0"/>
      <c r="B26" s="238"/>
      <c r="C26" s="96"/>
      <c r="D26" s="96"/>
      <c r="E26" s="48"/>
      <c r="F26" s="48"/>
      <c r="G26" s="48"/>
      <c r="H26" s="48"/>
      <c r="I26" s="48"/>
      <c r="J26" s="48"/>
      <c r="K26" s="48"/>
      <c r="L26" s="48"/>
      <c r="M26" s="48"/>
      <c r="N26" s="48"/>
      <c r="O26" s="48"/>
      <c r="P26" s="48"/>
      <c r="Q26" s="48"/>
      <c r="R26" s="48"/>
      <c r="S26" s="48"/>
      <c r="T26" s="48"/>
      <c r="U26" s="48"/>
      <c r="V26" s="48"/>
      <c r="W26" s="48"/>
      <c r="X26" s="48"/>
      <c r="Y26" s="48"/>
      <c r="Z26" s="48"/>
      <c r="AA26" s="97"/>
      <c r="AB26" s="97"/>
      <c r="AC26" s="48"/>
      <c r="AD26" s="48"/>
      <c r="AE26" s="98"/>
      <c r="AF26" s="98"/>
      <c r="AG26" s="240"/>
      <c r="AH26" s="241"/>
      <c r="AI26" s="0"/>
      <c r="AJ26" s="0"/>
      <c r="AK26" s="0"/>
      <c r="AL26" s="251"/>
      <c r="AM26" s="251"/>
      <c r="AN26" s="251"/>
      <c r="AO26" s="251"/>
      <c r="AP26" s="251"/>
      <c r="AV26" s="138"/>
    </row>
    <row r="27" customFormat="false" ht="15.75" hidden="false" customHeight="true" outlineLevel="0" collapsed="false">
      <c r="A27" s="0"/>
      <c r="B27" s="238"/>
      <c r="C27" s="96"/>
      <c r="D27" s="96"/>
      <c r="E27" s="48"/>
      <c r="F27" s="48"/>
      <c r="G27" s="48"/>
      <c r="H27" s="48"/>
      <c r="I27" s="48"/>
      <c r="J27" s="48"/>
      <c r="K27" s="48"/>
      <c r="L27" s="48"/>
      <c r="M27" s="48"/>
      <c r="N27" s="48"/>
      <c r="O27" s="48"/>
      <c r="P27" s="48"/>
      <c r="Q27" s="48"/>
      <c r="R27" s="48"/>
      <c r="S27" s="48"/>
      <c r="T27" s="48"/>
      <c r="U27" s="48"/>
      <c r="V27" s="48"/>
      <c r="W27" s="48"/>
      <c r="X27" s="48"/>
      <c r="Y27" s="48"/>
      <c r="Z27" s="48"/>
      <c r="AA27" s="97"/>
      <c r="AB27" s="97"/>
      <c r="AC27" s="48"/>
      <c r="AD27" s="48"/>
      <c r="AE27" s="98"/>
      <c r="AF27" s="98"/>
      <c r="AG27" s="240"/>
      <c r="AH27" s="241"/>
      <c r="AI27" s="0"/>
      <c r="AJ27" s="0"/>
      <c r="AK27" s="0"/>
      <c r="AL27" s="251"/>
      <c r="AM27" s="251"/>
      <c r="AN27" s="251"/>
      <c r="AO27" s="251"/>
      <c r="AP27" s="251"/>
      <c r="AV27" s="138"/>
    </row>
    <row r="28" customFormat="false" ht="15.75" hidden="false" customHeight="true" outlineLevel="0" collapsed="false">
      <c r="A28" s="0"/>
      <c r="B28" s="238"/>
      <c r="C28" s="96"/>
      <c r="D28" s="96"/>
      <c r="E28" s="48"/>
      <c r="F28" s="48"/>
      <c r="G28" s="48"/>
      <c r="H28" s="48"/>
      <c r="I28" s="48"/>
      <c r="J28" s="48"/>
      <c r="K28" s="48"/>
      <c r="L28" s="48"/>
      <c r="M28" s="48"/>
      <c r="N28" s="48"/>
      <c r="O28" s="48"/>
      <c r="P28" s="48"/>
      <c r="Q28" s="48"/>
      <c r="R28" s="48"/>
      <c r="S28" s="48"/>
      <c r="T28" s="48"/>
      <c r="U28" s="48"/>
      <c r="V28" s="48"/>
      <c r="W28" s="48"/>
      <c r="X28" s="48"/>
      <c r="Y28" s="48"/>
      <c r="Z28" s="48"/>
      <c r="AA28" s="97"/>
      <c r="AB28" s="97"/>
      <c r="AC28" s="48"/>
      <c r="AD28" s="48"/>
      <c r="AE28" s="98"/>
      <c r="AF28" s="98"/>
      <c r="AG28" s="240"/>
      <c r="AH28" s="241"/>
      <c r="AI28" s="0"/>
      <c r="AJ28" s="0"/>
      <c r="AK28" s="0"/>
      <c r="AL28" s="0"/>
      <c r="AM28" s="0"/>
      <c r="AN28" s="0"/>
      <c r="AO28" s="0"/>
      <c r="AP28" s="0"/>
      <c r="AV28" s="138"/>
    </row>
    <row r="29" customFormat="false" ht="15.75" hidden="false" customHeight="true" outlineLevel="0" collapsed="false">
      <c r="A29" s="0"/>
      <c r="B29" s="238"/>
      <c r="C29" s="96"/>
      <c r="D29" s="96"/>
      <c r="E29" s="48"/>
      <c r="F29" s="48"/>
      <c r="G29" s="48"/>
      <c r="H29" s="48"/>
      <c r="I29" s="48"/>
      <c r="J29" s="48"/>
      <c r="K29" s="48"/>
      <c r="L29" s="48"/>
      <c r="M29" s="48"/>
      <c r="N29" s="48"/>
      <c r="O29" s="48"/>
      <c r="P29" s="48"/>
      <c r="Q29" s="48"/>
      <c r="R29" s="48"/>
      <c r="S29" s="48"/>
      <c r="T29" s="48"/>
      <c r="U29" s="48"/>
      <c r="V29" s="48"/>
      <c r="W29" s="48"/>
      <c r="X29" s="48"/>
      <c r="Y29" s="48"/>
      <c r="Z29" s="48"/>
      <c r="AA29" s="97"/>
      <c r="AB29" s="97"/>
      <c r="AC29" s="48"/>
      <c r="AD29" s="48"/>
      <c r="AE29" s="98"/>
      <c r="AF29" s="98"/>
      <c r="AG29" s="240"/>
      <c r="AH29" s="241"/>
      <c r="AI29" s="0"/>
      <c r="AJ29" s="0"/>
      <c r="AK29" s="0"/>
      <c r="AL29" s="251" t="s">
        <v>140</v>
      </c>
      <c r="AM29" s="251"/>
      <c r="AN29" s="251"/>
      <c r="AO29" s="251"/>
      <c r="AP29" s="251"/>
      <c r="AV29" s="138"/>
    </row>
    <row r="30" customFormat="false" ht="15.75" hidden="false" customHeight="true" outlineLevel="0" collapsed="false">
      <c r="A30" s="0"/>
      <c r="B30" s="238"/>
      <c r="C30" s="96"/>
      <c r="D30" s="96"/>
      <c r="E30" s="48"/>
      <c r="F30" s="48"/>
      <c r="G30" s="48"/>
      <c r="H30" s="48"/>
      <c r="I30" s="48"/>
      <c r="J30" s="48"/>
      <c r="K30" s="48"/>
      <c r="L30" s="48"/>
      <c r="M30" s="48"/>
      <c r="N30" s="48"/>
      <c r="O30" s="48"/>
      <c r="P30" s="48"/>
      <c r="Q30" s="48"/>
      <c r="R30" s="48"/>
      <c r="S30" s="48"/>
      <c r="T30" s="48"/>
      <c r="U30" s="48"/>
      <c r="V30" s="48"/>
      <c r="W30" s="48"/>
      <c r="X30" s="48"/>
      <c r="Y30" s="48"/>
      <c r="Z30" s="48"/>
      <c r="AA30" s="97"/>
      <c r="AB30" s="97"/>
      <c r="AC30" s="48"/>
      <c r="AD30" s="48"/>
      <c r="AE30" s="98"/>
      <c r="AF30" s="98"/>
      <c r="AG30" s="240"/>
      <c r="AH30" s="241"/>
      <c r="AI30" s="0"/>
      <c r="AJ30" s="0"/>
      <c r="AK30" s="0"/>
      <c r="AL30" s="251"/>
      <c r="AM30" s="251"/>
      <c r="AN30" s="251"/>
      <c r="AO30" s="251"/>
      <c r="AP30" s="251"/>
      <c r="AV30" s="0"/>
    </row>
    <row r="31" customFormat="false" ht="15.75" hidden="false" customHeight="true" outlineLevel="0" collapsed="false">
      <c r="A31" s="0"/>
      <c r="B31" s="238"/>
      <c r="C31" s="96"/>
      <c r="D31" s="96"/>
      <c r="E31" s="48"/>
      <c r="F31" s="48"/>
      <c r="G31" s="48"/>
      <c r="H31" s="48"/>
      <c r="I31" s="48"/>
      <c r="J31" s="48"/>
      <c r="K31" s="48"/>
      <c r="L31" s="48"/>
      <c r="M31" s="48"/>
      <c r="N31" s="48"/>
      <c r="O31" s="48"/>
      <c r="P31" s="48"/>
      <c r="Q31" s="48"/>
      <c r="R31" s="48"/>
      <c r="S31" s="48"/>
      <c r="T31" s="48"/>
      <c r="U31" s="48"/>
      <c r="V31" s="48"/>
      <c r="W31" s="48"/>
      <c r="X31" s="48"/>
      <c r="Y31" s="48"/>
      <c r="Z31" s="48"/>
      <c r="AA31" s="97"/>
      <c r="AB31" s="97"/>
      <c r="AC31" s="48"/>
      <c r="AD31" s="48"/>
      <c r="AE31" s="98"/>
      <c r="AF31" s="98"/>
      <c r="AG31" s="240"/>
      <c r="AH31" s="241"/>
      <c r="AI31" s="0"/>
      <c r="AJ31" s="0"/>
      <c r="AK31" s="0"/>
      <c r="AL31" s="251"/>
      <c r="AM31" s="251"/>
      <c r="AN31" s="251"/>
      <c r="AO31" s="251"/>
      <c r="AP31" s="251"/>
      <c r="AV31" s="0"/>
    </row>
    <row r="32" customFormat="false" ht="15.75" hidden="false" customHeight="true" outlineLevel="0" collapsed="false">
      <c r="A32" s="0"/>
      <c r="B32" s="238"/>
      <c r="C32" s="96"/>
      <c r="D32" s="96"/>
      <c r="E32" s="48"/>
      <c r="F32" s="48"/>
      <c r="G32" s="48"/>
      <c r="H32" s="48"/>
      <c r="I32" s="48"/>
      <c r="J32" s="48"/>
      <c r="K32" s="48"/>
      <c r="L32" s="48"/>
      <c r="M32" s="48"/>
      <c r="N32" s="48"/>
      <c r="O32" s="48"/>
      <c r="P32" s="48"/>
      <c r="Q32" s="48"/>
      <c r="R32" s="48"/>
      <c r="S32" s="48"/>
      <c r="T32" s="48"/>
      <c r="U32" s="48"/>
      <c r="V32" s="48"/>
      <c r="W32" s="48"/>
      <c r="X32" s="48"/>
      <c r="Y32" s="48"/>
      <c r="Z32" s="48"/>
      <c r="AA32" s="97"/>
      <c r="AB32" s="97"/>
      <c r="AC32" s="48"/>
      <c r="AD32" s="48"/>
      <c r="AE32" s="98"/>
      <c r="AF32" s="98"/>
      <c r="AG32" s="240"/>
      <c r="AH32" s="241"/>
      <c r="AI32" s="0"/>
      <c r="AJ32" s="0"/>
      <c r="AK32" s="0"/>
      <c r="AL32" s="251"/>
      <c r="AM32" s="251"/>
      <c r="AN32" s="251"/>
      <c r="AO32" s="251"/>
      <c r="AP32" s="251"/>
      <c r="AV32" s="0"/>
    </row>
    <row r="33" customFormat="false" ht="15.75" hidden="false" customHeight="true" outlineLevel="0" collapsed="false">
      <c r="A33" s="0"/>
      <c r="B33" s="252"/>
      <c r="C33" s="96"/>
      <c r="D33" s="96"/>
      <c r="E33" s="48"/>
      <c r="F33" s="48"/>
      <c r="G33" s="48"/>
      <c r="H33" s="48"/>
      <c r="I33" s="48"/>
      <c r="J33" s="48"/>
      <c r="K33" s="48"/>
      <c r="L33" s="48"/>
      <c r="M33" s="48"/>
      <c r="N33" s="48"/>
      <c r="O33" s="48"/>
      <c r="P33" s="48"/>
      <c r="Q33" s="48"/>
      <c r="R33" s="48"/>
      <c r="S33" s="48"/>
      <c r="T33" s="48"/>
      <c r="U33" s="48"/>
      <c r="V33" s="48"/>
      <c r="W33" s="48"/>
      <c r="X33" s="48"/>
      <c r="Y33" s="48"/>
      <c r="Z33" s="48"/>
      <c r="AA33" s="97"/>
      <c r="AB33" s="97"/>
      <c r="AC33" s="48"/>
      <c r="AD33" s="48"/>
      <c r="AE33" s="98"/>
      <c r="AF33" s="98"/>
      <c r="AG33" s="240"/>
      <c r="AH33" s="241"/>
      <c r="AI33" s="0"/>
      <c r="AJ33" s="0"/>
      <c r="AK33" s="0"/>
      <c r="AL33" s="251"/>
      <c r="AM33" s="251"/>
      <c r="AN33" s="251"/>
      <c r="AO33" s="251"/>
      <c r="AP33" s="251"/>
      <c r="AV33" s="0"/>
    </row>
    <row r="34" customFormat="false" ht="17.25" hidden="false" customHeight="true" outlineLevel="0" collapsed="false">
      <c r="A34" s="0"/>
      <c r="B34" s="252"/>
      <c r="C34" s="191" t="s">
        <v>141</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2" t="str">
        <f aca="false">IF(PIT!AO15="","",IF(OR(SUM(AC19:AD33)=0,AE19=""),"",ROUND((SUMIFS(AC19:AD33,AE19:AF33,AT3)+SUMIFS(AC19:AD33,AE19:AF33,AT4)+SUMIFS(AC19:AD33,AE19:AF33,AT5)*2+SUMIFS(AC19:AD33,AE19:AF33,AT6)*2)*PIT!AO15/60,0)))</f>
        <v/>
      </c>
      <c r="AD34" s="192"/>
      <c r="AE34" s="192"/>
      <c r="AF34" s="192"/>
      <c r="AG34" s="240"/>
      <c r="AH34" s="241"/>
      <c r="AI34" s="0"/>
      <c r="AJ34" s="0"/>
      <c r="AK34" s="0"/>
      <c r="AV34" s="0"/>
    </row>
    <row r="35" customFormat="false" ht="15.75" hidden="false" customHeight="true" outlineLevel="0" collapsed="false">
      <c r="A35" s="0"/>
      <c r="B35" s="252"/>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51"/>
      <c r="AF35" s="151"/>
      <c r="AG35" s="240"/>
      <c r="AH35" s="241"/>
      <c r="AI35" s="0"/>
      <c r="AJ35" s="0"/>
      <c r="AK35" s="0"/>
      <c r="AV35" s="138"/>
    </row>
    <row r="36" customFormat="false" ht="15.75" hidden="false" customHeight="true" outlineLevel="0" collapsed="false">
      <c r="A36" s="0"/>
      <c r="B36" s="252"/>
      <c r="C36" s="253" t="s">
        <v>142</v>
      </c>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4" t="s">
        <v>77</v>
      </c>
      <c r="AC36" s="254"/>
      <c r="AD36" s="255" t="s">
        <v>143</v>
      </c>
      <c r="AE36" s="255"/>
      <c r="AF36" s="255"/>
      <c r="AG36" s="240"/>
      <c r="AH36" s="241"/>
      <c r="AI36" s="0"/>
      <c r="AJ36" s="0"/>
      <c r="AK36" s="0"/>
      <c r="AV36" s="138"/>
    </row>
    <row r="37" customFormat="false" ht="15.75" hidden="false" customHeight="true" outlineLevel="0" collapsed="false">
      <c r="A37" s="0"/>
      <c r="B37" s="252"/>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4"/>
      <c r="AC37" s="254"/>
      <c r="AD37" s="255"/>
      <c r="AE37" s="255"/>
      <c r="AF37" s="255"/>
      <c r="AG37" s="240"/>
      <c r="AH37" s="241"/>
      <c r="AI37" s="0"/>
      <c r="AJ37" s="0"/>
      <c r="AK37" s="0"/>
      <c r="AV37" s="138"/>
    </row>
    <row r="38" customFormat="false" ht="15.75" hidden="false" customHeight="true" outlineLevel="0" collapsed="false">
      <c r="A38" s="0"/>
      <c r="B38" s="252"/>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48"/>
      <c r="AC38" s="48"/>
      <c r="AD38" s="98"/>
      <c r="AE38" s="98"/>
      <c r="AF38" s="98"/>
      <c r="AG38" s="240"/>
      <c r="AH38" s="241"/>
      <c r="AI38" s="0"/>
      <c r="AJ38" s="0"/>
      <c r="AK38" s="0"/>
      <c r="AV38" s="138"/>
    </row>
    <row r="39" customFormat="false" ht="15.75" hidden="false" customHeight="true" outlineLevel="0" collapsed="false">
      <c r="A39" s="0"/>
      <c r="B39" s="252"/>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48"/>
      <c r="AC39" s="48"/>
      <c r="AD39" s="98"/>
      <c r="AE39" s="98"/>
      <c r="AF39" s="98"/>
      <c r="AG39" s="240"/>
      <c r="AH39" s="241"/>
      <c r="AI39" s="0"/>
      <c r="AJ39" s="0"/>
      <c r="AK39" s="0"/>
      <c r="AV39" s="138"/>
    </row>
    <row r="40" customFormat="false" ht="15.75" hidden="false" customHeight="true" outlineLevel="0" collapsed="false">
      <c r="A40" s="0"/>
      <c r="B40" s="252"/>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48"/>
      <c r="AC40" s="48"/>
      <c r="AD40" s="98"/>
      <c r="AE40" s="98"/>
      <c r="AF40" s="98"/>
      <c r="AG40" s="240"/>
      <c r="AH40" s="241"/>
      <c r="AI40" s="0"/>
      <c r="AJ40" s="0"/>
      <c r="AK40" s="0"/>
      <c r="AV40" s="138"/>
    </row>
    <row r="41" customFormat="false" ht="15.75" hidden="false" customHeight="true" outlineLevel="0" collapsed="false">
      <c r="A41" s="0"/>
      <c r="B41" s="252"/>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48"/>
      <c r="AC41" s="48"/>
      <c r="AD41" s="98"/>
      <c r="AE41" s="98"/>
      <c r="AF41" s="98"/>
      <c r="AG41" s="240"/>
      <c r="AH41" s="241"/>
      <c r="AI41" s="0"/>
      <c r="AJ41" s="0"/>
      <c r="AK41" s="0"/>
      <c r="AV41" s="138"/>
    </row>
    <row r="42" customFormat="false" ht="15.75" hidden="false" customHeight="true" outlineLevel="0" collapsed="false">
      <c r="A42" s="0"/>
      <c r="B42" s="252"/>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48"/>
      <c r="AC42" s="48"/>
      <c r="AD42" s="98"/>
      <c r="AE42" s="98"/>
      <c r="AF42" s="98"/>
      <c r="AG42" s="240"/>
      <c r="AH42" s="241"/>
      <c r="AI42" s="0"/>
      <c r="AJ42" s="0"/>
      <c r="AK42" s="0"/>
      <c r="AV42" s="138"/>
    </row>
    <row r="43" customFormat="false" ht="15.75" hidden="false" customHeight="true" outlineLevel="0" collapsed="false">
      <c r="A43" s="0"/>
      <c r="B43" s="252"/>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48"/>
      <c r="AC43" s="48"/>
      <c r="AD43" s="98"/>
      <c r="AE43" s="98"/>
      <c r="AF43" s="98"/>
      <c r="AG43" s="240"/>
      <c r="AH43" s="241"/>
      <c r="AI43" s="0"/>
      <c r="AJ43" s="0"/>
      <c r="AK43" s="0"/>
      <c r="AV43" s="138"/>
    </row>
    <row r="44" customFormat="false" ht="15.75" hidden="false" customHeight="true" outlineLevel="0" collapsed="false">
      <c r="A44" s="0"/>
      <c r="B44" s="252"/>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48"/>
      <c r="AC44" s="48"/>
      <c r="AD44" s="98"/>
      <c r="AE44" s="98"/>
      <c r="AF44" s="98"/>
      <c r="AG44" s="240"/>
      <c r="AH44" s="241"/>
      <c r="AI44" s="0"/>
      <c r="AJ44" s="0"/>
      <c r="AK44" s="0"/>
      <c r="AV44" s="138"/>
    </row>
    <row r="45" customFormat="false" ht="15.75" hidden="false" customHeight="true" outlineLevel="0" collapsed="false">
      <c r="A45" s="0"/>
      <c r="B45" s="252"/>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48"/>
      <c r="AC45" s="48"/>
      <c r="AD45" s="98"/>
      <c r="AE45" s="98"/>
      <c r="AF45" s="98"/>
      <c r="AG45" s="240"/>
      <c r="AH45" s="241"/>
      <c r="AI45" s="0"/>
      <c r="AJ45" s="0"/>
      <c r="AK45" s="0"/>
      <c r="AV45" s="138"/>
    </row>
    <row r="46" customFormat="false" ht="15.75" hidden="false" customHeight="true" outlineLevel="0" collapsed="false">
      <c r="A46" s="0"/>
      <c r="B46" s="252"/>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48"/>
      <c r="AC46" s="48"/>
      <c r="AD46" s="98"/>
      <c r="AE46" s="98"/>
      <c r="AF46" s="98"/>
      <c r="AG46" s="240"/>
      <c r="AH46" s="241"/>
      <c r="AI46" s="0"/>
      <c r="AJ46" s="0"/>
      <c r="AK46" s="0"/>
      <c r="AV46" s="138"/>
    </row>
    <row r="47" customFormat="false" ht="15.75" hidden="false" customHeight="true" outlineLevel="0" collapsed="false">
      <c r="A47" s="0"/>
      <c r="B47" s="252"/>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48"/>
      <c r="AC47" s="48"/>
      <c r="AD47" s="98"/>
      <c r="AE47" s="98"/>
      <c r="AF47" s="98"/>
      <c r="AG47" s="240"/>
      <c r="AH47" s="241"/>
      <c r="AI47" s="0"/>
      <c r="AJ47" s="0"/>
      <c r="AK47" s="0"/>
      <c r="AV47" s="138"/>
    </row>
    <row r="48" customFormat="false" ht="21.75" hidden="false" customHeight="true" outlineLevel="0" collapsed="false">
      <c r="A48" s="0"/>
      <c r="B48" s="252"/>
      <c r="C48" s="256" t="s">
        <v>84</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105" t="str">
        <f aca="false">IF(OR(SUM(AB38:AC47)=0,AD38=""),"",SUMIFS(AB38:AB47,AD38:AD47,AT3)+SUMIFS(AB38:AB47,AD38:AD47,AT4)+SUMIFS(AB38:AB47,AD38:AD47,AT5)*2+SUMIFS(AB38:AB47,AD38:AD47,AT6)*2)</f>
        <v/>
      </c>
      <c r="AC48" s="105"/>
      <c r="AD48" s="105"/>
      <c r="AE48" s="105"/>
      <c r="AF48" s="105"/>
      <c r="AG48" s="240"/>
      <c r="AH48" s="241"/>
      <c r="AI48" s="0"/>
      <c r="AJ48" s="0"/>
      <c r="AK48" s="0"/>
      <c r="AV48" s="138"/>
    </row>
    <row r="49" customFormat="false" ht="15.75" hidden="false" customHeight="true" outlineLevel="0" collapsed="false">
      <c r="A49" s="0"/>
      <c r="B49" s="257"/>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9"/>
      <c r="AF49" s="259"/>
      <c r="AG49" s="260"/>
      <c r="AH49" s="241"/>
      <c r="AI49" s="0"/>
      <c r="AJ49" s="0"/>
      <c r="AK49" s="0"/>
      <c r="AV49" s="138"/>
    </row>
    <row r="50" customFormat="false" ht="15.75" hidden="false" customHeight="true" outlineLevel="0" collapsed="false">
      <c r="A50" s="206"/>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V50" s="138"/>
    </row>
    <row r="51" customFormat="false" ht="15.75" hidden="false" customHeight="true" outlineLevel="0" collapsed="false">
      <c r="B51" s="261"/>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3"/>
      <c r="AH51" s="241"/>
      <c r="AJ51" s="0"/>
      <c r="AV51" s="138"/>
    </row>
    <row r="52" customFormat="false" ht="15.75" hidden="false" customHeight="true" outlineLevel="0" collapsed="false">
      <c r="B52" s="252"/>
      <c r="C52" s="264" t="s">
        <v>144</v>
      </c>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54" t="s">
        <v>77</v>
      </c>
      <c r="AC52" s="254"/>
      <c r="AD52" s="255" t="s">
        <v>143</v>
      </c>
      <c r="AE52" s="255"/>
      <c r="AF52" s="255"/>
      <c r="AG52" s="240"/>
      <c r="AH52" s="241"/>
      <c r="AJ52" s="0"/>
      <c r="AV52" s="138"/>
    </row>
    <row r="53" customFormat="false" ht="15.75" hidden="false" customHeight="true" outlineLevel="0" collapsed="false">
      <c r="B53" s="252"/>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54"/>
      <c r="AC53" s="254"/>
      <c r="AD53" s="255"/>
      <c r="AE53" s="255"/>
      <c r="AF53" s="255"/>
      <c r="AG53" s="240"/>
      <c r="AH53" s="241"/>
      <c r="AJ53" s="0"/>
      <c r="AV53" s="138"/>
    </row>
    <row r="54" customFormat="false" ht="15.75" hidden="false" customHeight="true" outlineLevel="0" collapsed="false">
      <c r="B54" s="252"/>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48"/>
      <c r="AC54" s="48"/>
      <c r="AD54" s="98"/>
      <c r="AE54" s="98"/>
      <c r="AF54" s="98"/>
      <c r="AG54" s="240"/>
      <c r="AH54" s="241"/>
      <c r="AJ54" s="0"/>
      <c r="AV54" s="138"/>
    </row>
    <row r="55" customFormat="false" ht="15.75" hidden="false" customHeight="true" outlineLevel="0" collapsed="false">
      <c r="B55" s="252"/>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48"/>
      <c r="AC55" s="48"/>
      <c r="AD55" s="98"/>
      <c r="AE55" s="98"/>
      <c r="AF55" s="98"/>
      <c r="AG55" s="240"/>
      <c r="AH55" s="241"/>
      <c r="AJ55" s="0"/>
      <c r="AV55" s="138"/>
    </row>
    <row r="56" customFormat="false" ht="15.75" hidden="false" customHeight="true" outlineLevel="0" collapsed="false">
      <c r="B56" s="252"/>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48"/>
      <c r="AC56" s="48"/>
      <c r="AD56" s="98"/>
      <c r="AE56" s="98"/>
      <c r="AF56" s="98"/>
      <c r="AG56" s="240"/>
      <c r="AH56" s="241"/>
      <c r="AJ56" s="0"/>
      <c r="AV56" s="138"/>
    </row>
    <row r="57" customFormat="false" ht="15.75" hidden="false" customHeight="true" outlineLevel="0" collapsed="false">
      <c r="B57" s="252"/>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48"/>
      <c r="AC57" s="48"/>
      <c r="AD57" s="98"/>
      <c r="AE57" s="98"/>
      <c r="AF57" s="98"/>
      <c r="AG57" s="240"/>
      <c r="AH57" s="241"/>
      <c r="AJ57" s="0"/>
      <c r="AV57" s="138"/>
    </row>
    <row r="58" customFormat="false" ht="15.75" hidden="false" customHeight="true" outlineLevel="0" collapsed="false">
      <c r="B58" s="252"/>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48"/>
      <c r="AC58" s="48"/>
      <c r="AD58" s="98"/>
      <c r="AE58" s="98"/>
      <c r="AF58" s="98"/>
      <c r="AG58" s="240"/>
      <c r="AH58" s="241"/>
      <c r="AJ58" s="0"/>
      <c r="AV58" s="138"/>
    </row>
    <row r="59" customFormat="false" ht="15.75" hidden="false" customHeight="true" outlineLevel="0" collapsed="false">
      <c r="B59" s="252"/>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48"/>
      <c r="AC59" s="48"/>
      <c r="AD59" s="98"/>
      <c r="AE59" s="98"/>
      <c r="AF59" s="98"/>
      <c r="AG59" s="240"/>
      <c r="AH59" s="241"/>
      <c r="AJ59" s="0"/>
      <c r="AV59" s="138"/>
    </row>
    <row r="60" customFormat="false" ht="15.75" hidden="false" customHeight="true" outlineLevel="0" collapsed="false">
      <c r="B60" s="252"/>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48"/>
      <c r="AC60" s="48"/>
      <c r="AD60" s="98"/>
      <c r="AE60" s="98"/>
      <c r="AF60" s="98"/>
      <c r="AG60" s="240"/>
      <c r="AH60" s="241"/>
      <c r="AJ60" s="0"/>
      <c r="AV60" s="138"/>
    </row>
    <row r="61" customFormat="false" ht="15.75" hidden="false" customHeight="true" outlineLevel="0" collapsed="false">
      <c r="B61" s="252"/>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48"/>
      <c r="AC61" s="48"/>
      <c r="AD61" s="98"/>
      <c r="AE61" s="98"/>
      <c r="AF61" s="98"/>
      <c r="AG61" s="240"/>
      <c r="AH61" s="241"/>
      <c r="AJ61" s="0"/>
      <c r="AV61" s="138"/>
    </row>
    <row r="62" customFormat="false" ht="15.75" hidden="false" customHeight="true" outlineLevel="0" collapsed="false">
      <c r="B62" s="252"/>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48"/>
      <c r="AC62" s="48"/>
      <c r="AD62" s="98"/>
      <c r="AE62" s="98"/>
      <c r="AF62" s="98"/>
      <c r="AG62" s="240"/>
      <c r="AH62" s="241"/>
      <c r="AJ62" s="0"/>
      <c r="AV62" s="138"/>
    </row>
    <row r="63" customFormat="false" ht="15.75" hidden="false" customHeight="true" outlineLevel="0" collapsed="false">
      <c r="B63" s="252"/>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48"/>
      <c r="AC63" s="48"/>
      <c r="AD63" s="98"/>
      <c r="AE63" s="98"/>
      <c r="AF63" s="98"/>
      <c r="AG63" s="240"/>
      <c r="AH63" s="241"/>
      <c r="AJ63" s="0"/>
      <c r="AV63" s="138"/>
    </row>
    <row r="64" customFormat="false" ht="21.75" hidden="false" customHeight="true" outlineLevel="0" collapsed="false">
      <c r="B64" s="252"/>
      <c r="C64" s="256" t="s">
        <v>96</v>
      </c>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105" t="str">
        <f aca="false">IF(OR(SUM(AB54:AC63)=0,AD54=""),"",SUMIFS(AB54:AB63,AD54:AD63,AT3)+SUMIFS(AB54:AB63,AD54:AD63,AT4)+SUMIFS(AB54:AB63,AD54:AD63,AT5)*2+SUMIFS(AB54:AB63,AD54:AD63,AT6)*2)</f>
        <v/>
      </c>
      <c r="AC64" s="105"/>
      <c r="AD64" s="105"/>
      <c r="AE64" s="105"/>
      <c r="AF64" s="105"/>
      <c r="AG64" s="240"/>
      <c r="AH64" s="241"/>
      <c r="AJ64" s="0"/>
      <c r="AV64" s="138"/>
    </row>
    <row r="65" customFormat="false" ht="15.75" hidden="false" customHeight="true" outlineLevel="0" collapsed="false">
      <c r="B65" s="252"/>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149"/>
      <c r="AF65" s="149"/>
      <c r="AG65" s="240"/>
      <c r="AH65" s="241"/>
      <c r="AJ65" s="0"/>
      <c r="AV65" s="138"/>
    </row>
    <row r="66" customFormat="false" ht="21.75" hidden="false" customHeight="true" outlineLevel="0" collapsed="false">
      <c r="B66" s="252"/>
      <c r="C66" s="265" t="s">
        <v>145</v>
      </c>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40"/>
      <c r="AH66" s="241"/>
      <c r="AJ66" s="0"/>
      <c r="AV66" s="138"/>
    </row>
    <row r="67" customFormat="false" ht="18.75" hidden="false" customHeight="true" outlineLevel="0" collapsed="false">
      <c r="B67" s="252"/>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40"/>
      <c r="AH67" s="241"/>
      <c r="AJ67" s="0"/>
      <c r="AV67" s="138"/>
    </row>
    <row r="68" customFormat="false" ht="18.75" hidden="false" customHeight="true" outlineLevel="0" collapsed="false">
      <c r="B68" s="252"/>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40"/>
      <c r="AH68" s="241"/>
      <c r="AJ68" s="0"/>
      <c r="AV68" s="138"/>
    </row>
    <row r="69" customFormat="false" ht="18.75" hidden="false" customHeight="true" outlineLevel="0" collapsed="false">
      <c r="B69" s="252"/>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40"/>
      <c r="AH69" s="241"/>
      <c r="AJ69" s="0"/>
      <c r="AV69" s="138"/>
    </row>
    <row r="70" customFormat="false" ht="18.75" hidden="false" customHeight="true" outlineLevel="0" collapsed="false">
      <c r="B70" s="252"/>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40"/>
      <c r="AH70" s="241"/>
      <c r="AJ70" s="0"/>
      <c r="AV70" s="138"/>
    </row>
    <row r="71" customFormat="false" ht="18.75" hidden="false" customHeight="true" outlineLevel="0" collapsed="false">
      <c r="B71" s="252"/>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40"/>
      <c r="AH71" s="241"/>
      <c r="AJ71" s="0"/>
      <c r="AV71" s="138"/>
    </row>
    <row r="72" customFormat="false" ht="18.75" hidden="false" customHeight="true" outlineLevel="0" collapsed="false">
      <c r="B72" s="252"/>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40"/>
      <c r="AH72" s="241"/>
      <c r="AJ72" s="0"/>
      <c r="AV72" s="138"/>
    </row>
    <row r="73" customFormat="false" ht="18.75" hidden="false" customHeight="true" outlineLevel="0" collapsed="false">
      <c r="B73" s="252"/>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40"/>
      <c r="AH73" s="241"/>
      <c r="AJ73" s="0"/>
      <c r="AV73" s="138"/>
    </row>
    <row r="74" customFormat="false" ht="18.75" hidden="false" customHeight="true" outlineLevel="0" collapsed="false">
      <c r="B74" s="252"/>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40"/>
      <c r="AH74" s="241"/>
      <c r="AJ74" s="0"/>
      <c r="AV74" s="138"/>
    </row>
    <row r="75" customFormat="false" ht="18.75" hidden="false" customHeight="true" outlineLevel="0" collapsed="false">
      <c r="B75" s="252"/>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40"/>
      <c r="AH75" s="241"/>
      <c r="AJ75" s="0"/>
      <c r="AV75" s="138"/>
    </row>
    <row r="76" customFormat="false" ht="18.75" hidden="false" customHeight="true" outlineLevel="0" collapsed="false">
      <c r="B76" s="252"/>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40"/>
      <c r="AH76" s="241"/>
      <c r="AJ76" s="0"/>
      <c r="AV76" s="138"/>
    </row>
    <row r="77" customFormat="false" ht="18.75" hidden="false" customHeight="true" outlineLevel="0" collapsed="false">
      <c r="B77" s="252"/>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40"/>
      <c r="AH77" s="241"/>
      <c r="AJ77" s="0"/>
      <c r="AV77" s="138"/>
    </row>
    <row r="78" customFormat="false" ht="18.75" hidden="false" customHeight="true" outlineLevel="0" collapsed="false">
      <c r="B78" s="252"/>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40"/>
      <c r="AH78" s="241"/>
      <c r="AJ78" s="0"/>
      <c r="AV78" s="138"/>
    </row>
    <row r="79" customFormat="false" ht="18.75" hidden="false" customHeight="true" outlineLevel="0" collapsed="false">
      <c r="B79" s="252"/>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40"/>
      <c r="AH79" s="241"/>
      <c r="AJ79" s="0"/>
      <c r="AV79" s="138"/>
    </row>
    <row r="80" customFormat="false" ht="18.75" hidden="false" customHeight="true" outlineLevel="0" collapsed="false">
      <c r="B80" s="252"/>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40"/>
      <c r="AH80" s="241"/>
      <c r="AJ80" s="0"/>
      <c r="AV80" s="138"/>
    </row>
    <row r="81" customFormat="false" ht="15.75" hidden="false" customHeight="true" outlineLevel="0" collapsed="false">
      <c r="B81" s="252"/>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40"/>
      <c r="AH81" s="241"/>
      <c r="AJ81" s="0"/>
      <c r="AV81" s="138"/>
    </row>
    <row r="82" customFormat="false" ht="15.75" hidden="false" customHeight="true" outlineLevel="0" collapsed="false">
      <c r="B82" s="238"/>
      <c r="C82" s="268"/>
      <c r="D82" s="268"/>
      <c r="E82" s="268"/>
      <c r="F82" s="268"/>
      <c r="G82" s="268"/>
      <c r="H82" s="268"/>
      <c r="I82" s="268"/>
      <c r="J82" s="268"/>
      <c r="K82" s="268"/>
      <c r="L82" s="268"/>
      <c r="M82" s="268"/>
      <c r="N82" s="268"/>
      <c r="O82" s="268"/>
      <c r="P82" s="268"/>
      <c r="Q82" s="269"/>
      <c r="R82" s="128" t="n">
        <f aca="true">TODAY()</f>
        <v>43585</v>
      </c>
      <c r="S82" s="128"/>
      <c r="T82" s="128"/>
      <c r="U82" s="128"/>
      <c r="V82" s="128"/>
      <c r="W82" s="128"/>
      <c r="X82" s="270"/>
      <c r="Y82" s="271"/>
      <c r="Z82" s="271"/>
      <c r="AA82" s="271"/>
      <c r="AB82" s="271"/>
      <c r="AC82" s="271"/>
      <c r="AD82" s="271"/>
      <c r="AE82" s="271"/>
      <c r="AF82" s="271"/>
      <c r="AG82" s="240"/>
      <c r="AH82" s="241"/>
      <c r="AJ82" s="0"/>
    </row>
    <row r="83" customFormat="false" ht="15.75" hidden="false" customHeight="true" outlineLevel="0" collapsed="false">
      <c r="B83" s="238"/>
      <c r="C83" s="272" t="s">
        <v>98</v>
      </c>
      <c r="D83" s="272"/>
      <c r="E83" s="272"/>
      <c r="F83" s="272"/>
      <c r="G83" s="272"/>
      <c r="H83" s="272"/>
      <c r="I83" s="272"/>
      <c r="J83" s="272"/>
      <c r="K83" s="272"/>
      <c r="L83" s="272"/>
      <c r="M83" s="272"/>
      <c r="N83" s="272"/>
      <c r="O83" s="272"/>
      <c r="P83" s="272"/>
      <c r="Q83" s="241"/>
      <c r="R83" s="246" t="s">
        <v>99</v>
      </c>
      <c r="S83" s="246"/>
      <c r="T83" s="246"/>
      <c r="U83" s="246"/>
      <c r="V83" s="246"/>
      <c r="W83" s="246"/>
      <c r="X83" s="241"/>
      <c r="Y83" s="273"/>
      <c r="Z83" s="274" t="s">
        <v>124</v>
      </c>
      <c r="AA83" s="274"/>
      <c r="AB83" s="274"/>
      <c r="AC83" s="274"/>
      <c r="AD83" s="274"/>
      <c r="AE83" s="274"/>
      <c r="AF83" s="273"/>
      <c r="AG83" s="240"/>
      <c r="AH83" s="241"/>
      <c r="AJ83" s="0"/>
    </row>
    <row r="84" customFormat="false" ht="15.75" hidden="false" customHeight="true" outlineLevel="0" collapsed="false">
      <c r="B84" s="275"/>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6"/>
      <c r="AH84" s="241"/>
      <c r="AJ84" s="0"/>
    </row>
    <row r="85" customFormat="false" ht="15.75" hidden="false" customHeight="true" outlineLevel="0" collapsed="false">
      <c r="B85" s="9"/>
      <c r="C85" s="215" t="s">
        <v>125</v>
      </c>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116"/>
      <c r="AJ85" s="0"/>
    </row>
    <row r="86" customFormat="false" ht="15.75" hidden="false" customHeight="true" outlineLevel="0" collapsed="false">
      <c r="B86" s="9"/>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116"/>
      <c r="AJ86" s="0"/>
    </row>
    <row r="87" customFormat="false" ht="26.25" hidden="false" customHeight="true" outlineLevel="0" collapsed="false">
      <c r="B87" s="9"/>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116"/>
      <c r="AJ87" s="0"/>
    </row>
    <row r="88" customFormat="false" ht="26.25" hidden="false" customHeight="true" outlineLevel="0" collapsed="false">
      <c r="B88" s="9"/>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116"/>
      <c r="AJ88" s="0"/>
    </row>
    <row r="89" customFormat="false" ht="26.25" hidden="false" customHeight="true" outlineLevel="0" collapsed="false">
      <c r="B89" s="9"/>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116"/>
      <c r="AJ89" s="0"/>
    </row>
    <row r="90" customFormat="false" ht="26.25" hidden="false" customHeight="true" outlineLevel="0" collapsed="false">
      <c r="B90" s="9"/>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116"/>
      <c r="AJ90" s="0"/>
    </row>
    <row r="91" customFormat="false" ht="26.25" hidden="false" customHeight="true" outlineLevel="0" collapsed="false">
      <c r="B91" s="9"/>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116"/>
      <c r="AJ91" s="0"/>
    </row>
    <row r="92" customFormat="false" ht="26.25" hidden="false" customHeight="true" outlineLevel="0" collapsed="false">
      <c r="B92" s="9"/>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116"/>
      <c r="AJ92" s="0"/>
    </row>
    <row r="93" customFormat="false" ht="26.25" hidden="false" customHeight="true" outlineLevel="0" collapsed="false">
      <c r="B93" s="9"/>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116"/>
      <c r="AJ93" s="0"/>
    </row>
    <row r="94" customFormat="false" ht="26.25" hidden="false" customHeight="true" outlineLevel="0" collapsed="false">
      <c r="B94" s="9"/>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116"/>
      <c r="AJ94" s="0"/>
    </row>
    <row r="95" customFormat="false" ht="26.25" hidden="false" customHeight="true" outlineLevel="0" collapsed="false">
      <c r="B95" s="9"/>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G95" s="116"/>
      <c r="AJ95" s="0"/>
    </row>
    <row r="96" customFormat="false" ht="26.25" hidden="false" customHeight="true" outlineLevel="0" collapsed="false">
      <c r="B96" s="9"/>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116"/>
      <c r="AJ96" s="0"/>
    </row>
    <row r="97" customFormat="false" ht="26.25" hidden="false" customHeight="true" outlineLevel="0" collapsed="false">
      <c r="B97" s="9"/>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116"/>
      <c r="AJ97" s="0"/>
    </row>
    <row r="98" customFormat="false" ht="15.75" hidden="false" customHeight="true" outlineLevel="0" collapsed="false">
      <c r="B98" s="9"/>
      <c r="C98" s="217" t="s">
        <v>126</v>
      </c>
      <c r="D98" s="217"/>
      <c r="E98" s="217"/>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9"/>
      <c r="AG98" s="116"/>
      <c r="AJ98" s="0"/>
    </row>
    <row r="99" customFormat="false" ht="15.75" hidden="false" customHeight="true" outlineLevel="0" collapsed="false">
      <c r="B99" s="9"/>
      <c r="C99" s="217"/>
      <c r="D99" s="217"/>
      <c r="E99" s="217"/>
      <c r="F99" s="220"/>
      <c r="G99" s="221"/>
      <c r="H99" s="20"/>
      <c r="I99" s="218"/>
      <c r="J99" s="20"/>
      <c r="K99" s="221"/>
      <c r="L99" s="20"/>
      <c r="M99" s="20"/>
      <c r="N99" s="20"/>
      <c r="O99" s="221"/>
      <c r="P99" s="222"/>
      <c r="Q99" s="223"/>
      <c r="R99" s="223"/>
      <c r="S99" s="223"/>
      <c r="T99" s="223"/>
      <c r="U99" s="223"/>
      <c r="V99" s="223"/>
      <c r="W99" s="223"/>
      <c r="X99" s="224"/>
      <c r="Y99" s="224"/>
      <c r="Z99" s="224"/>
      <c r="AA99" s="224"/>
      <c r="AB99" s="224"/>
      <c r="AC99" s="224"/>
      <c r="AD99" s="224"/>
      <c r="AE99" s="224"/>
      <c r="AF99" s="225"/>
      <c r="AG99" s="116"/>
      <c r="AJ99" s="0"/>
    </row>
    <row r="100" customFormat="false" ht="15.75" hidden="false" customHeight="true" outlineLevel="0" collapsed="false">
      <c r="B100" s="9"/>
      <c r="C100" s="217"/>
      <c r="D100" s="217"/>
      <c r="E100" s="217"/>
      <c r="F100" s="226" t="s">
        <v>127</v>
      </c>
      <c r="G100" s="226"/>
      <c r="H100" s="226"/>
      <c r="I100" s="20"/>
      <c r="J100" s="227" t="s">
        <v>128</v>
      </c>
      <c r="K100" s="227"/>
      <c r="L100" s="227"/>
      <c r="M100" s="20"/>
      <c r="N100" s="226" t="s">
        <v>129</v>
      </c>
      <c r="O100" s="226"/>
      <c r="P100" s="226"/>
      <c r="Q100" s="20"/>
      <c r="R100" s="213" t="s">
        <v>99</v>
      </c>
      <c r="S100" s="213"/>
      <c r="T100" s="213"/>
      <c r="U100" s="213"/>
      <c r="V100" s="213"/>
      <c r="W100" s="20"/>
      <c r="X100" s="228" t="s">
        <v>130</v>
      </c>
      <c r="Y100" s="228"/>
      <c r="Z100" s="228"/>
      <c r="AA100" s="228"/>
      <c r="AB100" s="228"/>
      <c r="AC100" s="228"/>
      <c r="AD100" s="228"/>
      <c r="AE100" s="228"/>
      <c r="AF100" s="225"/>
      <c r="AG100" s="116"/>
      <c r="AJ100" s="0"/>
    </row>
    <row r="101" customFormat="false" ht="15.75" hidden="false" customHeight="true" outlineLevel="0" collapsed="false">
      <c r="B101" s="9"/>
      <c r="C101" s="217"/>
      <c r="D101" s="217"/>
      <c r="E101" s="217"/>
      <c r="F101" s="134"/>
      <c r="G101" s="134"/>
      <c r="H101" s="134"/>
      <c r="I101" s="229"/>
      <c r="J101" s="227"/>
      <c r="K101" s="227"/>
      <c r="L101" s="227"/>
      <c r="M101" s="230"/>
      <c r="N101" s="230"/>
      <c r="O101" s="230"/>
      <c r="P101" s="230"/>
      <c r="Q101" s="231"/>
      <c r="R101" s="231"/>
      <c r="S101" s="231"/>
      <c r="T101" s="231"/>
      <c r="U101" s="231"/>
      <c r="V101" s="231"/>
      <c r="W101" s="231"/>
      <c r="X101" s="232"/>
      <c r="Y101" s="232"/>
      <c r="Z101" s="232"/>
      <c r="AA101" s="232"/>
      <c r="AB101" s="232"/>
      <c r="AC101" s="232"/>
      <c r="AD101" s="232"/>
      <c r="AE101" s="232"/>
      <c r="AF101" s="233"/>
      <c r="AG101" s="116"/>
      <c r="AJ101" s="278"/>
    </row>
    <row r="102" customFormat="false" ht="15.75" hidden="false" customHeight="true" outlineLevel="0" collapsed="false">
      <c r="B102" s="133"/>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22"/>
    </row>
    <row r="103" customFormat="false" ht="15.75" hidden="false" customHeight="true" outlineLevel="0" collapsed="false">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row>
    <row r="104" customFormat="false" ht="15.75" hidden="false" customHeight="true" outlineLevel="0" collapsed="false">
      <c r="B104" s="0"/>
      <c r="C104" s="0"/>
      <c r="D104" s="0"/>
      <c r="E104" s="0"/>
      <c r="F104" s="0"/>
      <c r="G104" s="0"/>
      <c r="H104" s="0"/>
      <c r="I104" s="0"/>
      <c r="J104" s="0"/>
      <c r="K104" s="0"/>
      <c r="L104" s="0"/>
      <c r="M104" s="0"/>
      <c r="N104" s="0"/>
      <c r="O104" s="0"/>
      <c r="P104" s="0"/>
      <c r="Q104" s="0"/>
      <c r="R104" s="0"/>
      <c r="S104" s="0"/>
      <c r="T104" s="0"/>
      <c r="U104" s="0"/>
      <c r="V104" s="0"/>
      <c r="W104" s="0"/>
      <c r="X104" s="0"/>
      <c r="Y104" s="0"/>
      <c r="Z104" s="0"/>
      <c r="AA104" s="0"/>
      <c r="AB104" s="0"/>
      <c r="AC104" s="0"/>
      <c r="AD104" s="0"/>
      <c r="AE104" s="0"/>
      <c r="AF104" s="0"/>
      <c r="AG104" s="0"/>
    </row>
    <row r="105" customFormat="false" ht="15.75" hidden="false" customHeight="true" outlineLevel="0" collapsed="false">
      <c r="B105" s="0"/>
      <c r="C105" s="0"/>
      <c r="D105" s="0"/>
      <c r="E105" s="0"/>
      <c r="F105" s="0"/>
      <c r="G105" s="0"/>
      <c r="H105" s="0"/>
      <c r="I105" s="0"/>
      <c r="J105" s="0"/>
      <c r="K105" s="0"/>
      <c r="L105" s="0"/>
      <c r="M105" s="0"/>
      <c r="N105" s="0"/>
      <c r="O105" s="0"/>
      <c r="P105" s="0"/>
      <c r="Q105" s="0"/>
      <c r="R105" s="0"/>
      <c r="S105" s="0"/>
      <c r="T105" s="0"/>
      <c r="U105" s="0"/>
      <c r="V105" s="0"/>
      <c r="W105" s="0"/>
      <c r="X105" s="0"/>
      <c r="Y105" s="0"/>
      <c r="Z105" s="0"/>
      <c r="AA105" s="0"/>
      <c r="AB105" s="0"/>
      <c r="AC105" s="0"/>
      <c r="AD105" s="0"/>
      <c r="AE105" s="0"/>
      <c r="AF105" s="0"/>
      <c r="AG105" s="0"/>
    </row>
    <row r="106" customFormat="false" ht="15.75" hidden="false" customHeight="true" outlineLevel="0" collapsed="false">
      <c r="B106" s="0"/>
      <c r="C106" s="0"/>
      <c r="D106" s="0"/>
      <c r="E106" s="0"/>
      <c r="F106" s="0"/>
      <c r="G106" s="0"/>
      <c r="H106" s="0"/>
      <c r="I106" s="0"/>
      <c r="J106" s="0"/>
      <c r="K106" s="0"/>
      <c r="L106" s="0"/>
      <c r="M106" s="0"/>
      <c r="N106" s="0"/>
      <c r="O106" s="0"/>
      <c r="P106" s="0"/>
      <c r="Q106" s="0"/>
      <c r="R106" s="0"/>
      <c r="S106" s="0"/>
      <c r="T106" s="0"/>
      <c r="U106" s="0"/>
      <c r="V106" s="0"/>
      <c r="W106" s="0"/>
      <c r="X106" s="0"/>
      <c r="Y106" s="0"/>
      <c r="Z106" s="0"/>
      <c r="AA106" s="0"/>
      <c r="AB106" s="0"/>
      <c r="AC106" s="0"/>
      <c r="AD106" s="0"/>
      <c r="AE106" s="0"/>
      <c r="AF106" s="0"/>
      <c r="AG106" s="0"/>
    </row>
    <row r="107" customFormat="false" ht="15.75" hidden="false" customHeight="true" outlineLevel="0" collapsed="false">
      <c r="B107" s="136" t="s">
        <v>101</v>
      </c>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row>
  </sheetData>
  <sheetProtection sheet="true" objects="true" scenarios="true"/>
  <mergeCells count="230">
    <mergeCell ref="B1:AG2"/>
    <mergeCell ref="AL3:AR4"/>
    <mergeCell ref="C4:AF4"/>
    <mergeCell ref="C5:AF5"/>
    <mergeCell ref="AL5:AR7"/>
    <mergeCell ref="C7:E7"/>
    <mergeCell ref="F7:T7"/>
    <mergeCell ref="U7:Z7"/>
    <mergeCell ref="AA7:AF7"/>
    <mergeCell ref="C9:AF9"/>
    <mergeCell ref="C10:E10"/>
    <mergeCell ref="F10:AF10"/>
    <mergeCell ref="C11:E11"/>
    <mergeCell ref="F11:M11"/>
    <mergeCell ref="N11:S11"/>
    <mergeCell ref="T11:AF11"/>
    <mergeCell ref="C12:E12"/>
    <mergeCell ref="F12:M12"/>
    <mergeCell ref="N12:P12"/>
    <mergeCell ref="Q12:AF12"/>
    <mergeCell ref="C13:H13"/>
    <mergeCell ref="J13:M13"/>
    <mergeCell ref="O13:R13"/>
    <mergeCell ref="T13:V13"/>
    <mergeCell ref="X13:AA13"/>
    <mergeCell ref="AC13:AF13"/>
    <mergeCell ref="C14:AF14"/>
    <mergeCell ref="C15:AF16"/>
    <mergeCell ref="C17:AF17"/>
    <mergeCell ref="C18:D18"/>
    <mergeCell ref="E18:Q18"/>
    <mergeCell ref="R18:Z18"/>
    <mergeCell ref="AA18:AB18"/>
    <mergeCell ref="AC18:AD18"/>
    <mergeCell ref="AE18:AF18"/>
    <mergeCell ref="AL18:AP21"/>
    <mergeCell ref="C19:D19"/>
    <mergeCell ref="E19:Q19"/>
    <mergeCell ref="R19:Z19"/>
    <mergeCell ref="AA19:AB19"/>
    <mergeCell ref="AC19:AD19"/>
    <mergeCell ref="AE19:AF19"/>
    <mergeCell ref="C20:D20"/>
    <mergeCell ref="E20:Q20"/>
    <mergeCell ref="R20:Z20"/>
    <mergeCell ref="AA20:AB20"/>
    <mergeCell ref="AC20:AD20"/>
    <mergeCell ref="AE20:AF20"/>
    <mergeCell ref="C21:D21"/>
    <mergeCell ref="E21:Q21"/>
    <mergeCell ref="R21:Z21"/>
    <mergeCell ref="AA21:AB21"/>
    <mergeCell ref="AC21:AD21"/>
    <mergeCell ref="AE21:AF21"/>
    <mergeCell ref="C22:D22"/>
    <mergeCell ref="E22:Q22"/>
    <mergeCell ref="R22:Z22"/>
    <mergeCell ref="AA22:AB22"/>
    <mergeCell ref="AC22:AD22"/>
    <mergeCell ref="AE22:AF22"/>
    <mergeCell ref="C23:D23"/>
    <mergeCell ref="E23:Q23"/>
    <mergeCell ref="R23:Z23"/>
    <mergeCell ref="AA23:AB23"/>
    <mergeCell ref="AC23:AD23"/>
    <mergeCell ref="AE23:AF23"/>
    <mergeCell ref="AL23:AP27"/>
    <mergeCell ref="C24:D24"/>
    <mergeCell ref="E24:Q24"/>
    <mergeCell ref="R24:Z24"/>
    <mergeCell ref="AA24:AB24"/>
    <mergeCell ref="AC24:AD24"/>
    <mergeCell ref="AE24:AF24"/>
    <mergeCell ref="C25:D25"/>
    <mergeCell ref="E25:Q25"/>
    <mergeCell ref="R25:Z25"/>
    <mergeCell ref="AA25:AB25"/>
    <mergeCell ref="AC25:AD25"/>
    <mergeCell ref="AE25:AF25"/>
    <mergeCell ref="C26:D26"/>
    <mergeCell ref="E26:Q26"/>
    <mergeCell ref="R26:Z26"/>
    <mergeCell ref="AA26:AB26"/>
    <mergeCell ref="AC26:AD26"/>
    <mergeCell ref="AE26:AF26"/>
    <mergeCell ref="C27:D27"/>
    <mergeCell ref="E27:Q27"/>
    <mergeCell ref="R27:Z27"/>
    <mergeCell ref="AA27:AB27"/>
    <mergeCell ref="AC27:AD27"/>
    <mergeCell ref="AE27:AF27"/>
    <mergeCell ref="C28:D28"/>
    <mergeCell ref="E28:Q28"/>
    <mergeCell ref="R28:Z28"/>
    <mergeCell ref="AA28:AB28"/>
    <mergeCell ref="AC28:AD28"/>
    <mergeCell ref="AE28:AF28"/>
    <mergeCell ref="C29:D29"/>
    <mergeCell ref="E29:Q29"/>
    <mergeCell ref="R29:Z29"/>
    <mergeCell ref="AA29:AB29"/>
    <mergeCell ref="AC29:AD29"/>
    <mergeCell ref="AE29:AF29"/>
    <mergeCell ref="AL29:AP33"/>
    <mergeCell ref="C30:D30"/>
    <mergeCell ref="E30:Q30"/>
    <mergeCell ref="R30:Z30"/>
    <mergeCell ref="AA30:AB30"/>
    <mergeCell ref="AC30:AD30"/>
    <mergeCell ref="AE30:AF30"/>
    <mergeCell ref="C31:D31"/>
    <mergeCell ref="E31:Q31"/>
    <mergeCell ref="R31:Z31"/>
    <mergeCell ref="AA31:AB31"/>
    <mergeCell ref="AC31:AD31"/>
    <mergeCell ref="AE31:AF31"/>
    <mergeCell ref="C32:D32"/>
    <mergeCell ref="E32:Q32"/>
    <mergeCell ref="R32:Z32"/>
    <mergeCell ref="AA32:AB32"/>
    <mergeCell ref="AC32:AD32"/>
    <mergeCell ref="AE32:AF32"/>
    <mergeCell ref="C33:D33"/>
    <mergeCell ref="E33:Q33"/>
    <mergeCell ref="R33:Z33"/>
    <mergeCell ref="AA33:AB33"/>
    <mergeCell ref="AC33:AD33"/>
    <mergeCell ref="AE33:AF33"/>
    <mergeCell ref="C34:AB34"/>
    <mergeCell ref="AC34:AF34"/>
    <mergeCell ref="C36:AA37"/>
    <mergeCell ref="AB36:AC37"/>
    <mergeCell ref="AD36:AF37"/>
    <mergeCell ref="C38:AA38"/>
    <mergeCell ref="AB38:AC38"/>
    <mergeCell ref="AD38:AF38"/>
    <mergeCell ref="C39:AA39"/>
    <mergeCell ref="AB39:AC39"/>
    <mergeCell ref="AD39:AF39"/>
    <mergeCell ref="C40:AA40"/>
    <mergeCell ref="AB40:AC40"/>
    <mergeCell ref="AD40:AF40"/>
    <mergeCell ref="C41:AA41"/>
    <mergeCell ref="AB41:AC41"/>
    <mergeCell ref="AD41:AF41"/>
    <mergeCell ref="C42:AA42"/>
    <mergeCell ref="AB42:AC42"/>
    <mergeCell ref="AD42:AF42"/>
    <mergeCell ref="C43:AA43"/>
    <mergeCell ref="AB43:AC43"/>
    <mergeCell ref="AD43:AF43"/>
    <mergeCell ref="C44:AA44"/>
    <mergeCell ref="AB44:AC44"/>
    <mergeCell ref="AD44:AF44"/>
    <mergeCell ref="C45:AA45"/>
    <mergeCell ref="AB45:AC45"/>
    <mergeCell ref="AD45:AF45"/>
    <mergeCell ref="C46:AA46"/>
    <mergeCell ref="AB46:AC46"/>
    <mergeCell ref="AD46:AF46"/>
    <mergeCell ref="C47:AA47"/>
    <mergeCell ref="AB47:AC47"/>
    <mergeCell ref="AD47:AF47"/>
    <mergeCell ref="C48:AA48"/>
    <mergeCell ref="AB48:AF48"/>
    <mergeCell ref="C52:AA53"/>
    <mergeCell ref="AB52:AC53"/>
    <mergeCell ref="AD52:AF53"/>
    <mergeCell ref="C54:AA54"/>
    <mergeCell ref="AB54:AC54"/>
    <mergeCell ref="AD54:AF54"/>
    <mergeCell ref="C55:AA55"/>
    <mergeCell ref="AB55:AC55"/>
    <mergeCell ref="AD55:AF55"/>
    <mergeCell ref="C56:AA56"/>
    <mergeCell ref="AB56:AC56"/>
    <mergeCell ref="AD56:AF56"/>
    <mergeCell ref="C57:AA57"/>
    <mergeCell ref="AB57:AC57"/>
    <mergeCell ref="AD57:AF57"/>
    <mergeCell ref="C58:AA58"/>
    <mergeCell ref="AB58:AC58"/>
    <mergeCell ref="AD58:AF58"/>
    <mergeCell ref="C59:AA59"/>
    <mergeCell ref="AB59:AC59"/>
    <mergeCell ref="AD59:AF59"/>
    <mergeCell ref="C60:AA60"/>
    <mergeCell ref="AB60:AC60"/>
    <mergeCell ref="AD60:AF60"/>
    <mergeCell ref="C61:AA61"/>
    <mergeCell ref="AB61:AC61"/>
    <mergeCell ref="AD61:AF61"/>
    <mergeCell ref="C62:AA62"/>
    <mergeCell ref="AB62:AC62"/>
    <mergeCell ref="AD62:AF62"/>
    <mergeCell ref="C63:AA63"/>
    <mergeCell ref="AB63:AC63"/>
    <mergeCell ref="AD63:AF63"/>
    <mergeCell ref="C64:AA64"/>
    <mergeCell ref="AB64:AF64"/>
    <mergeCell ref="C66:AF66"/>
    <mergeCell ref="C67:AF80"/>
    <mergeCell ref="C81:AF81"/>
    <mergeCell ref="C82:P82"/>
    <mergeCell ref="R82:W82"/>
    <mergeCell ref="Y82:AF82"/>
    <mergeCell ref="C83:P83"/>
    <mergeCell ref="R83:W83"/>
    <mergeCell ref="Z83:AE83"/>
    <mergeCell ref="C85:AF86"/>
    <mergeCell ref="C87:AF87"/>
    <mergeCell ref="C88:AF88"/>
    <mergeCell ref="C89:AF89"/>
    <mergeCell ref="C90:AF90"/>
    <mergeCell ref="C91:AF91"/>
    <mergeCell ref="C92:AF92"/>
    <mergeCell ref="C93:AF93"/>
    <mergeCell ref="C94:AF94"/>
    <mergeCell ref="C95:AF95"/>
    <mergeCell ref="C96:AF96"/>
    <mergeCell ref="C97:AF97"/>
    <mergeCell ref="C98:E101"/>
    <mergeCell ref="Q99:W99"/>
    <mergeCell ref="X99:AE99"/>
    <mergeCell ref="F100:H100"/>
    <mergeCell ref="J100:L101"/>
    <mergeCell ref="N100:P100"/>
    <mergeCell ref="R100:V100"/>
    <mergeCell ref="X100:AE100"/>
    <mergeCell ref="B107:AG110"/>
  </mergeCells>
  <dataValidations count="5">
    <dataValidation allowBlank="true" operator="greaterThanOrEqual" showDropDown="false" showErrorMessage="true" showInputMessage="true" sqref="AC19:AD33" type="whole">
      <formula1>1</formula1>
      <formula2>0</formula2>
    </dataValidation>
    <dataValidation allowBlank="true" operator="between" showDropDown="false" showErrorMessage="true" showInputMessage="true" sqref="AA19:AB33" type="list">
      <formula1>$AT$9:$AT$12</formula1>
      <formula2>0</formula2>
    </dataValidation>
    <dataValidation allowBlank="true" operator="greaterThanOrEqual" showDropDown="false" showErrorMessage="true" showInputMessage="true" sqref="AD38:AF47 AD54:AF63" type="list">
      <formula1>$AT$2:$AT$6</formula1>
      <formula2>0</formula2>
    </dataValidation>
    <dataValidation allowBlank="true" operator="between" showDropDown="false" showErrorMessage="true" showInputMessage="true" sqref="AE19:AF33" type="list">
      <formula1>$AT$2:$AT$6</formula1>
      <formula2>0</formula2>
    </dataValidation>
    <dataValidation allowBlank="true" operator="greaterThanOrEqual" showDropDown="false" showErrorMessage="true" showInputMessage="true" sqref="AB38:AC47 AB54:AC63" type="decimal">
      <formula1>0</formula1>
      <formula2>0</formula2>
    </dataValidation>
  </dataValidations>
  <printOptions headings="false" gridLines="false" gridLinesSet="true" horizontalCentered="true" verticalCentered="false"/>
  <pageMargins left="0.39375" right="0.39375" top="0.39375" bottom="0.393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&amp;CPágina &amp;P de &amp;N</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LibreOffice/5.1.6.2$Linux_X86_64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2012-01-19T20:38:43Z</dcterms:created>
  <dc:creator>Nelson;Domício, Walter e Eberval</dc:creator>
  <dc:description/>
  <dc:language>pt-BR</dc:language>
  <cp:lastModifiedBy/>
  <cp:lastPrinted>2018-10-24T18:12:52Z</cp:lastPrinted>
  <dcterms:modified xsi:type="dcterms:W3CDTF">2019-04-30T16:56:24Z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y fmtid="{D5CDD505-2E9C-101B-9397-08002B2CF9AE}" pid="8" name="contentStatus">
    <vt:lpwstr>Planilhas para atribuição de atividades docentes</vt:lpwstr>
  </property>
</Properties>
</file>